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eřejné zakázky\2016\Strecha_EO\Zadávací dokumentace\Příloha č. 5 - výkaz výměr\"/>
    </mc:Choice>
  </mc:AlternateContent>
  <bookViews>
    <workbookView xWindow="0" yWindow="0" windowWidth="21570" windowHeight="80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Položky!$A$1:$G$122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1" i="3"/>
  <c r="BD121" i="3"/>
  <c r="BC121" i="3"/>
  <c r="BB121" i="3"/>
  <c r="G121" i="3"/>
  <c r="BA121" i="3" s="1"/>
  <c r="BE120" i="3"/>
  <c r="BD120" i="3"/>
  <c r="BC120" i="3"/>
  <c r="BB120" i="3"/>
  <c r="G120" i="3"/>
  <c r="BA120" i="3" s="1"/>
  <c r="BE119" i="3"/>
  <c r="BE122" i="3" s="1"/>
  <c r="I13" i="2" s="1"/>
  <c r="BD119" i="3"/>
  <c r="BC119" i="3"/>
  <c r="BB119" i="3"/>
  <c r="G119" i="3"/>
  <c r="BA119" i="3" s="1"/>
  <c r="B13" i="2"/>
  <c r="A13" i="2"/>
  <c r="BC122" i="3"/>
  <c r="G13" i="2" s="1"/>
  <c r="C122" i="3"/>
  <c r="BE116" i="3"/>
  <c r="BC116" i="3"/>
  <c r="BC117" i="3" s="1"/>
  <c r="G12" i="2" s="1"/>
  <c r="BB116" i="3"/>
  <c r="BB117" i="3" s="1"/>
  <c r="F12" i="2" s="1"/>
  <c r="BA116" i="3"/>
  <c r="BA117" i="3" s="1"/>
  <c r="E12" i="2" s="1"/>
  <c r="G116" i="3"/>
  <c r="BD116" i="3" s="1"/>
  <c r="BD117" i="3" s="1"/>
  <c r="H12" i="2" s="1"/>
  <c r="B12" i="2"/>
  <c r="A12" i="2"/>
  <c r="BE117" i="3"/>
  <c r="I12" i="2" s="1"/>
  <c r="C117" i="3"/>
  <c r="BE113" i="3"/>
  <c r="BD113" i="3"/>
  <c r="BC113" i="3"/>
  <c r="BA113" i="3"/>
  <c r="G113" i="3"/>
  <c r="BB113" i="3" s="1"/>
  <c r="BE98" i="3"/>
  <c r="BD98" i="3"/>
  <c r="BC98" i="3"/>
  <c r="BA98" i="3"/>
  <c r="G98" i="3"/>
  <c r="BB98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74" i="3"/>
  <c r="BD74" i="3"/>
  <c r="BC74" i="3"/>
  <c r="BA74" i="3"/>
  <c r="G74" i="3"/>
  <c r="BB74" i="3" s="1"/>
  <c r="BE72" i="3"/>
  <c r="BD72" i="3"/>
  <c r="BC72" i="3"/>
  <c r="BB72" i="3"/>
  <c r="BA72" i="3"/>
  <c r="G72" i="3"/>
  <c r="BE70" i="3"/>
  <c r="BD70" i="3"/>
  <c r="BC70" i="3"/>
  <c r="BA70" i="3"/>
  <c r="G70" i="3"/>
  <c r="BB70" i="3" s="1"/>
  <c r="BE68" i="3"/>
  <c r="BD68" i="3"/>
  <c r="BC68" i="3"/>
  <c r="BB68" i="3"/>
  <c r="BA68" i="3"/>
  <c r="G68" i="3"/>
  <c r="BE67" i="3"/>
  <c r="BD67" i="3"/>
  <c r="BC67" i="3"/>
  <c r="BA67" i="3"/>
  <c r="G67" i="3"/>
  <c r="BB67" i="3" s="1"/>
  <c r="BE65" i="3"/>
  <c r="BD65" i="3"/>
  <c r="BC65" i="3"/>
  <c r="BA65" i="3"/>
  <c r="G65" i="3"/>
  <c r="BB65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8" i="3"/>
  <c r="BD58" i="3"/>
  <c r="BC58" i="3"/>
  <c r="BA58" i="3"/>
  <c r="BA114" i="3" s="1"/>
  <c r="E11" i="2" s="1"/>
  <c r="G58" i="3"/>
  <c r="BB58" i="3" s="1"/>
  <c r="BE57" i="3"/>
  <c r="BD57" i="3"/>
  <c r="BC57" i="3"/>
  <c r="BA57" i="3"/>
  <c r="G57" i="3"/>
  <c r="B11" i="2"/>
  <c r="A11" i="2"/>
  <c r="C114" i="3"/>
  <c r="BE54" i="3"/>
  <c r="BD54" i="3"/>
  <c r="BC54" i="3"/>
  <c r="BA54" i="3"/>
  <c r="G54" i="3"/>
  <c r="BB54" i="3" s="1"/>
  <c r="BE51" i="3"/>
  <c r="BD51" i="3"/>
  <c r="BC51" i="3"/>
  <c r="BA51" i="3"/>
  <c r="G51" i="3"/>
  <c r="BB51" i="3" s="1"/>
  <c r="BE46" i="3"/>
  <c r="BD46" i="3"/>
  <c r="BC46" i="3"/>
  <c r="BA46" i="3"/>
  <c r="G46" i="3"/>
  <c r="BB46" i="3" s="1"/>
  <c r="BE42" i="3"/>
  <c r="BD42" i="3"/>
  <c r="BC42" i="3"/>
  <c r="BA42" i="3"/>
  <c r="G42" i="3"/>
  <c r="BB42" i="3" s="1"/>
  <c r="BE39" i="3"/>
  <c r="BD39" i="3"/>
  <c r="BC39" i="3"/>
  <c r="BA39" i="3"/>
  <c r="G39" i="3"/>
  <c r="BB39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C55" i="3" s="1"/>
  <c r="G10" i="2" s="1"/>
  <c r="BA22" i="3"/>
  <c r="G22" i="3"/>
  <c r="G55" i="3" s="1"/>
  <c r="B10" i="2"/>
  <c r="A10" i="2"/>
  <c r="BA55" i="3"/>
  <c r="E10" i="2" s="1"/>
  <c r="C55" i="3"/>
  <c r="BE19" i="3"/>
  <c r="BD19" i="3"/>
  <c r="BD20" i="3" s="1"/>
  <c r="H9" i="2" s="1"/>
  <c r="BC19" i="3"/>
  <c r="BC20" i="3" s="1"/>
  <c r="G9" i="2" s="1"/>
  <c r="BB19" i="3"/>
  <c r="BB20" i="3" s="1"/>
  <c r="F9" i="2" s="1"/>
  <c r="G19" i="3"/>
  <c r="G20" i="3" s="1"/>
  <c r="B9" i="2"/>
  <c r="A9" i="2"/>
  <c r="BE20" i="3"/>
  <c r="I9" i="2" s="1"/>
  <c r="C20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3" i="3"/>
  <c r="BD13" i="3"/>
  <c r="BC13" i="3"/>
  <c r="BB13" i="3"/>
  <c r="G13" i="3"/>
  <c r="BA13" i="3" s="1"/>
  <c r="BE11" i="3"/>
  <c r="BD11" i="3"/>
  <c r="BC11" i="3"/>
  <c r="BC17" i="3" s="1"/>
  <c r="G8" i="2" s="1"/>
  <c r="BB11" i="3"/>
  <c r="G11" i="3"/>
  <c r="BA11" i="3" s="1"/>
  <c r="B8" i="2"/>
  <c r="A8" i="2"/>
  <c r="C17" i="3"/>
  <c r="BE8" i="3"/>
  <c r="BD8" i="3"/>
  <c r="BD9" i="3" s="1"/>
  <c r="H7" i="2" s="1"/>
  <c r="BC8" i="3"/>
  <c r="BC9" i="3" s="1"/>
  <c r="G7" i="2" s="1"/>
  <c r="BB8" i="3"/>
  <c r="BB9" i="3" s="1"/>
  <c r="F7" i="2" s="1"/>
  <c r="G8" i="3"/>
  <c r="BA8" i="3" s="1"/>
  <c r="BA9" i="3" s="1"/>
  <c r="E7" i="2" s="1"/>
  <c r="B7" i="2"/>
  <c r="A7" i="2"/>
  <c r="BE9" i="3"/>
  <c r="I7" i="2" s="1"/>
  <c r="C9" i="3"/>
  <c r="E4" i="3"/>
  <c r="C4" i="3"/>
  <c r="F3" i="3"/>
  <c r="C3" i="3"/>
  <c r="C2" i="2"/>
  <c r="C1" i="2"/>
  <c r="C33" i="1"/>
  <c r="F33" i="1" s="1"/>
  <c r="C31" i="1"/>
  <c r="D2" i="1"/>
  <c r="C2" i="1"/>
  <c r="BA17" i="3" l="1"/>
  <c r="E8" i="2" s="1"/>
  <c r="BE17" i="3"/>
  <c r="I8" i="2" s="1"/>
  <c r="G114" i="3"/>
  <c r="BE114" i="3"/>
  <c r="I11" i="2" s="1"/>
  <c r="BC114" i="3"/>
  <c r="G11" i="2" s="1"/>
  <c r="BD55" i="3"/>
  <c r="H10" i="2" s="1"/>
  <c r="BD122" i="3"/>
  <c r="H13" i="2" s="1"/>
  <c r="BE55" i="3"/>
  <c r="I10" i="2" s="1"/>
  <c r="BD114" i="3"/>
  <c r="H11" i="2" s="1"/>
  <c r="BB17" i="3"/>
  <c r="F8" i="2" s="1"/>
  <c r="BB122" i="3"/>
  <c r="F13" i="2" s="1"/>
  <c r="BA122" i="3"/>
  <c r="E13" i="2" s="1"/>
  <c r="BD17" i="3"/>
  <c r="H8" i="2" s="1"/>
  <c r="BB22" i="3"/>
  <c r="BB55" i="3" s="1"/>
  <c r="F10" i="2" s="1"/>
  <c r="G14" i="2"/>
  <c r="C18" i="1" s="1"/>
  <c r="I14" i="2"/>
  <c r="C21" i="1" s="1"/>
  <c r="H14" i="2"/>
  <c r="C17" i="1" s="1"/>
  <c r="BB57" i="3"/>
  <c r="BB114" i="3" s="1"/>
  <c r="F11" i="2" s="1"/>
  <c r="G9" i="3"/>
  <c r="G17" i="3"/>
  <c r="BA19" i="3"/>
  <c r="BA20" i="3" s="1"/>
  <c r="E9" i="2" s="1"/>
  <c r="G117" i="3"/>
  <c r="G122" i="3"/>
  <c r="E14" i="2" l="1"/>
  <c r="F14" i="2"/>
  <c r="C16" i="1" s="1"/>
  <c r="C15" i="1"/>
  <c r="G19" i="2" l="1"/>
  <c r="I19" i="2" s="1"/>
  <c r="G23" i="2"/>
  <c r="I23" i="2" s="1"/>
  <c r="G19" i="1" s="1"/>
  <c r="G25" i="2"/>
  <c r="I25" i="2" s="1"/>
  <c r="G21" i="1" s="1"/>
  <c r="C19" i="1"/>
  <c r="C22" i="1" s="1"/>
  <c r="G22" i="2"/>
  <c r="I22" i="2" s="1"/>
  <c r="G18" i="1" s="1"/>
  <c r="G26" i="2"/>
  <c r="I26" i="2" s="1"/>
  <c r="G21" i="2"/>
  <c r="I21" i="2" s="1"/>
  <c r="G17" i="1" s="1"/>
  <c r="G20" i="2"/>
  <c r="I20" i="2" s="1"/>
  <c r="G16" i="1" s="1"/>
  <c r="G24" i="2"/>
  <c r="I24" i="2" s="1"/>
  <c r="G20" i="1" s="1"/>
  <c r="G15" i="1"/>
  <c r="H27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<sst xmlns="http://schemas.openxmlformats.org/spreadsheetml/2006/main" count="383" uniqueCount="253">
  <si>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</si>
  <si>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</si>
  <si>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</si>
  <si>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</si>
  <si>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</si>
  <si>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</si>
  <si>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</si>
  <si>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</si>
  <si>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</si>
  <si>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</si>
  <si>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</si>
  <si>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</si>
  <si>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</si>
  <si>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</si>
  <si>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</si>
  <si>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</si>
  <si>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</si>
  <si>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</si>
  <si>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</si>
  <si>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</si>
  <si>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</si>
  <si>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</si>
  <si>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</si>
  <si>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</si>
  <si>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</si>
  <si>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</si>
  <si>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</si>
  <si>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</si>
  <si>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</si>
  <si>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</si>
  <si>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</si>
  <si>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</si>
  <si>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</si>
  <si>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</si>
  <si>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</si>
  <si>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</si>
  <si>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</si>
  <si>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</si>
  <si>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</si>
  <si>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</si>
  <si>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</si>
  <si>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</si>
  <si>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</si>
  <si>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</si>
  <si>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</si>
  <si>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</si>
  <si>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</si>
  <si>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</si>
  <si>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</si>
  <si>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</si>
  <si>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</si>
  <si>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</si>
  <si>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</si>
  <si>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</si>
  <si>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</si>
  <si>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</si>
  <si>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</si>
  <si>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</si>
  <si>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</si>
  <si>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</si>
  <si>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</si>
  <si>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</si>
  <si>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</si>
  <si>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</si>
  <si>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</si>
  <si>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</si>
  <si>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</si>
  <si>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</si>
  <si>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</si>
  <si>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</si>
  <si>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</si>
  <si>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</si>
  <si>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</si>
  <si>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</si>
  <si>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</si>
  <si>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</si>
  <si>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</si>
  <si>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</si>
  <si>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7522016</t>
  </si>
  <si>
    <t>01</t>
  </si>
  <si>
    <t>31</t>
  </si>
  <si>
    <t>Zdi podpěrné a volné</t>
  </si>
  <si>
    <t>3142335212</t>
  </si>
  <si>
    <t>Oprava komínů z lícového zdiva (odbourání, vyzdění poškozených částí, spárování)</t>
  </si>
  <si>
    <t>kpl</t>
  </si>
  <si>
    <t>94</t>
  </si>
  <si>
    <t>Lešení a stavební výtahy</t>
  </si>
  <si>
    <t>941941052R00</t>
  </si>
  <si>
    <t xml:space="preserve">Montáž lešení leh.řad.s podlahami,š.1,5 m, H 24 m </t>
  </si>
  <si>
    <t>m2</t>
  </si>
  <si>
    <t>2*(44,7+21,3)*13,0</t>
  </si>
  <si>
    <t>941941392R00</t>
  </si>
  <si>
    <t xml:space="preserve">Příplatek za každý měsíc použití lešení k pol.1052 </t>
  </si>
  <si>
    <t>2 měsíce:2*1716,0</t>
  </si>
  <si>
    <t>941941852R00</t>
  </si>
  <si>
    <t xml:space="preserve">Demontáž lešení leh.řad.s podlahami,š.1,5 m,H 24 m </t>
  </si>
  <si>
    <t>941955003R00</t>
  </si>
  <si>
    <t xml:space="preserve">Lešení lehké pomocné, výška podlahy do 2,5 m </t>
  </si>
  <si>
    <t>99</t>
  </si>
  <si>
    <t>Staveništní přesun hmot</t>
  </si>
  <si>
    <t>998009101R00</t>
  </si>
  <si>
    <t xml:space="preserve">Přesun hmot lešení samostatně budovaného </t>
  </si>
  <si>
    <t>t</t>
  </si>
  <si>
    <t>762</t>
  </si>
  <si>
    <t>Konstrukce tesařské</t>
  </si>
  <si>
    <t>762322911R00</t>
  </si>
  <si>
    <t xml:space="preserve">Zavětrování fošnami, hranolky do 100 cm2 </t>
  </si>
  <si>
    <t>m</t>
  </si>
  <si>
    <t>76233091145</t>
  </si>
  <si>
    <t xml:space="preserve">Zvedání konstrukcí krovů hmotnosti do 12 t </t>
  </si>
  <si>
    <t>762341410RT2</t>
  </si>
  <si>
    <t>Montáž bednění střešních žlabů, prkna hrubá 32 mm včetně dodávky řeziva, prkna tl. 24 mm</t>
  </si>
  <si>
    <t>127,0*1,0</t>
  </si>
  <si>
    <t>762341811R00</t>
  </si>
  <si>
    <t xml:space="preserve">Demontáž bednění střech rovných z prken hrubých </t>
  </si>
  <si>
    <t>762342203RT4</t>
  </si>
  <si>
    <t>Montáž laťování střech, vzdálenost latí 22 - 36 cm včetně dodávky řeziva, latě 4/6 cm a impreg.</t>
  </si>
  <si>
    <t>900,0-127,0</t>
  </si>
  <si>
    <t>762342812R00</t>
  </si>
  <si>
    <t xml:space="preserve">Demontáž laťování střech, rozteč latí do 50 cm </t>
  </si>
  <si>
    <t>762911111R00</t>
  </si>
  <si>
    <t>Impregnace řeziva  Bochemit QB vč. očištění</t>
  </si>
  <si>
    <t>krokve:153*8,0*2*(0,12+0,15)</t>
  </si>
  <si>
    <t>vaznice:(2*20,0+2*44,0)*2*(0,16+0,18)</t>
  </si>
  <si>
    <t>pozednice:(2*20,0+2*44,0)*2*(0,16+0,13)</t>
  </si>
  <si>
    <t>vodor. trámy:10*12,0*2*(0,27+0,29)</t>
  </si>
  <si>
    <t>úžlabí trámy:53,0*2*(0,16+0,18)</t>
  </si>
  <si>
    <t>nároží:110,0*2*(0,16+0,18)</t>
  </si>
  <si>
    <t>kleštiny:2*10*12,0*2*(0,08+0,16)</t>
  </si>
  <si>
    <t>rezerva (zaokr.):317,32</t>
  </si>
  <si>
    <t>762950030RAA</t>
  </si>
  <si>
    <t>Výměna části střešní vazby průřezová plocha 120 cm2</t>
  </si>
  <si>
    <t>kleština:2*4,0</t>
  </si>
  <si>
    <t>rezerva 50%:4,0</t>
  </si>
  <si>
    <t>762950030RAB</t>
  </si>
  <si>
    <t>Výměna části střešní vazby průřezová plocha 224 cm2</t>
  </si>
  <si>
    <t>pozednice:12,0+3,0+4,0+2,0+2,0+2,0+2,0+2,0+2,0+2,0</t>
  </si>
  <si>
    <t>krokev:3,0+3,0+6,0+7,0+3,0+4,0+4,0+8,0+8,0+8,0+8,0+8,0+8,0+8,0+8,0+3,0+8,0+8,0</t>
  </si>
  <si>
    <t>rezerva 50%:73,0</t>
  </si>
  <si>
    <t>762950030RAC</t>
  </si>
  <si>
    <t>Výměna části střešní vazby průřezová plocha 288 cm2</t>
  </si>
  <si>
    <t>vaznice (u komína):3,0</t>
  </si>
  <si>
    <t>sloupek:3,5+3,5+4,0+4,0+4,0</t>
  </si>
  <si>
    <t>vzpěra:4,0</t>
  </si>
  <si>
    <t>rezerva 50%:13,0</t>
  </si>
  <si>
    <t>762950030RAD</t>
  </si>
  <si>
    <t>Výměna části střešní vazby průřezová plocha 450 cm2</t>
  </si>
  <si>
    <t>vodorovný trám:3,0+5,0+4,0+3,5+3,5+3,0</t>
  </si>
  <si>
    <t>rezerva 50%:11,0</t>
  </si>
  <si>
    <t>998762102R00</t>
  </si>
  <si>
    <t xml:space="preserve">Přesun hmot pro tesařské konstrukce, výšky do 12 m </t>
  </si>
  <si>
    <t>764</t>
  </si>
  <si>
    <t>Konstrukce klempířské</t>
  </si>
  <si>
    <t>764351203R00</t>
  </si>
  <si>
    <t xml:space="preserve">Žlaby z Pz lakovan  podokapní čtyřhranné,rš 330 mm </t>
  </si>
  <si>
    <t>764351811R00</t>
  </si>
  <si>
    <t xml:space="preserve">Demontáž žlabů 4hran., rovných, rš 330 mm, do 45° </t>
  </si>
  <si>
    <t>C          valba jih:2*3,0+6,0</t>
  </si>
  <si>
    <t>7643518361</t>
  </si>
  <si>
    <t xml:space="preserve">Demontáž háků, sklon do 45° </t>
  </si>
  <si>
    <t>kus</t>
  </si>
  <si>
    <t>764352207R00</t>
  </si>
  <si>
    <t xml:space="preserve">Žlaby z Pz lakov. plechu nadstřešní, rš 600 mm </t>
  </si>
  <si>
    <t>764352811R00</t>
  </si>
  <si>
    <t xml:space="preserve">Demontáž žlabů nadstřešních, do 45° </t>
  </si>
  <si>
    <t>A:21,3+9,1</t>
  </si>
  <si>
    <t>B, C, D:44,7+12,2+(5,5+0,6)+10,1+2*2,8+(16,3+0,6*2)</t>
  </si>
  <si>
    <t>7644302101</t>
  </si>
  <si>
    <t>Oplechování střeš. říms z Pz lak.plechu, rš 500 mm (podokapní plech)</t>
  </si>
  <si>
    <t>30,4+61,6+28,3+18,3</t>
  </si>
  <si>
    <t>76443021045</t>
  </si>
  <si>
    <t>Oplechování potrubí z Pz lakov. plechu, rš 250 mm (odvětrání kanalizace)</t>
  </si>
  <si>
    <t>7644302202</t>
  </si>
  <si>
    <t xml:space="preserve">Oplechování komínu z Pz lakov. plechu, rš 500 mm </t>
  </si>
  <si>
    <t>7,5+10,3+1,8+3,9</t>
  </si>
  <si>
    <t>7644302403</t>
  </si>
  <si>
    <t xml:space="preserve">Oplechování úžlabí z Pz lakov. plechu, rš 600 mm </t>
  </si>
  <si>
    <t>10,3+22,0+21,0+6,0+2*3,0</t>
  </si>
  <si>
    <t>764430240R00</t>
  </si>
  <si>
    <t xml:space="preserve">Oplechování zdí z Pz lakov. plechu, rš 600 mm </t>
  </si>
  <si>
    <t>A:2*8,0</t>
  </si>
  <si>
    <t>764430840R00</t>
  </si>
  <si>
    <t xml:space="preserve">Demontáž oplechování rš  do 600 mm </t>
  </si>
  <si>
    <t>A    štít - zeď:2*8,0</t>
  </si>
  <si>
    <t xml:space="preserve">      komíny:2*(1,5+0,6)+2*(1,05+0,6)</t>
  </si>
  <si>
    <t xml:space="preserve">      římsa:21,3+9,1</t>
  </si>
  <si>
    <t xml:space="preserve">      úžlabí:10,3</t>
  </si>
  <si>
    <t>B   komíny:2*(1,05+0,6)+2*(1,5+0,6)+2*(0,7+0,7)</t>
  </si>
  <si>
    <t xml:space="preserve">      římsa:44,7+16,9</t>
  </si>
  <si>
    <t>C   římsa:10,1+2*2,8+5,7+2*2,8</t>
  </si>
  <si>
    <t xml:space="preserve">      komín:2*(0,45+0,45)</t>
  </si>
  <si>
    <t xml:space="preserve">      úžlabí jih:2*(5,0+3,0)+6,0</t>
  </si>
  <si>
    <t xml:space="preserve">      úžlabí sever:2*(7,0+2,0+1,5)</t>
  </si>
  <si>
    <t>D   římsa:12,2+6,1</t>
  </si>
  <si>
    <t xml:space="preserve">      komín:2*(1,35+0,6)</t>
  </si>
  <si>
    <t>764453844R00</t>
  </si>
  <si>
    <t xml:space="preserve">Demontáž kolen odpadních </t>
  </si>
  <si>
    <t>764454204R00</t>
  </si>
  <si>
    <t xml:space="preserve">Odpadní trouby Pz lakovaný, kruhové, D 100 mm </t>
  </si>
  <si>
    <t>7*(2,0+13,0)+5,0</t>
  </si>
  <si>
    <t>764454802R00</t>
  </si>
  <si>
    <t xml:space="preserve">Demontáž odpadních trub kruhových,D 100 mm </t>
  </si>
  <si>
    <t>764701142R00</t>
  </si>
  <si>
    <t xml:space="preserve">Koleno odpadní </t>
  </si>
  <si>
    <t>764319010RAB</t>
  </si>
  <si>
    <t>Krytina  Pz lakov. plech - tašk. tabule (vč.folie) nad 30° (barva matná cihlově červená)</t>
  </si>
  <si>
    <t>764319030RAB</t>
  </si>
  <si>
    <t>Hřebenáč Pz lakovaný plech  střech složitých nad 30°</t>
  </si>
  <si>
    <t>A:15,1+10,3</t>
  </si>
  <si>
    <t>B:26,0</t>
  </si>
  <si>
    <t>C:3,7+2*7,3+2*2,4+2*5,8</t>
  </si>
  <si>
    <t>D:3,0+2*10,1</t>
  </si>
  <si>
    <t>764900010RA0</t>
  </si>
  <si>
    <t xml:space="preserve">Demontáž krytiny střech (vč. hřebenáčů) </t>
  </si>
  <si>
    <t>A:0,5*(21,3+15,1)*8,0</t>
  </si>
  <si>
    <t>0,5*(9,1+15,1)*8,0</t>
  </si>
  <si>
    <t>B:0,5*(22,7+16,3)*8,0</t>
  </si>
  <si>
    <t>0,5*(29,1+22,7)*8,0</t>
  </si>
  <si>
    <t>2*2,1*8,0</t>
  </si>
  <si>
    <t>C        valba jih:0,5*5,7*5,0+5,7*1,8</t>
  </si>
  <si>
    <t xml:space="preserve">           valba sev., vých.:2*0,5*(10,5+3,9)*5,0-2*0,5*5,3*2,5</t>
  </si>
  <si>
    <t>2*(1,3+2,0)*2,5</t>
  </si>
  <si>
    <t xml:space="preserve">           valba sever:0,5*7,1*6,3</t>
  </si>
  <si>
    <t>0,5*(7,1+10,1)*2,0</t>
  </si>
  <si>
    <t>D         valba:0,5*12,2*8,0</t>
  </si>
  <si>
    <t>0,5*6,1*8,0*2</t>
  </si>
  <si>
    <t>1,5*8,0</t>
  </si>
  <si>
    <t>zaokrouhlení:11,875</t>
  </si>
  <si>
    <t>998764102R00</t>
  </si>
  <si>
    <t xml:space="preserve">Přesun hmot pro klempířské konstr., výšky do 12 m </t>
  </si>
  <si>
    <t>M21</t>
  </si>
  <si>
    <t>Elektromontáže</t>
  </si>
  <si>
    <t>210200020RAB</t>
  </si>
  <si>
    <t>Hromosvod pro administrativní budovy</t>
  </si>
  <si>
    <t>kompl</t>
  </si>
  <si>
    <t>D96</t>
  </si>
  <si>
    <t>Přesuny suti a vybouraných hmot</t>
  </si>
  <si>
    <t>979011111R00</t>
  </si>
  <si>
    <t xml:space="preserve">Svislá doprava suti a vybour. hmot za 2.NP a 1.PP </t>
  </si>
  <si>
    <t>979082111R00</t>
  </si>
  <si>
    <t xml:space="preserve">Vnitrostaveništní doprava suti do 10 m </t>
  </si>
  <si>
    <t>979083115R00</t>
  </si>
  <si>
    <t xml:space="preserve">Vodorovné přemístění suti na skládku do 4000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</si>
  <si>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</si>
  <si>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</si>
  <si>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</si>
  <si>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</si>
  <si>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</si>
  <si>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</si>
  <si>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</si>
  <si>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</si>
  <si>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VOŠ a SPŠ, Jičín, Pod Koželuhy 100</t>
  </si>
  <si>
    <t>Výměna střešní krytiny a prvků souvisejících v budově školy Pod Koželuhy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</si>
</sst>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4" fillId="2" borderId="15" xfId="0" applyNumberFormat="1" applyFont="1" applyFill="1" applyBorder="1" applyAlignment="1">
      <alignment horizontal="left" wrapText="1"/>
    </xf>
    <xf numFmtId="49" fontId="4" fillId="2" borderId="9" xfId="0" applyNumberFormat="1" applyFont="1" applyFill="1" applyBorder="1" applyAlignment="1">
      <alignment horizontal="left" wrapText="1"/>
    </xf>
    <xf numFmtId="49" fontId="4" fillId="2" borderId="8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 wrapText="1"/>
    </xf>
    <xf numFmtId="0" fontId="3" fillId="0" borderId="50" xfId="1" applyFont="1" applyBorder="1" applyAlignment="1">
      <alignment horizontal="left" wrapText="1"/>
    </xf>
    <xf numFmtId="0" fontId="3" fillId="0" borderId="52" xfId="1" applyFont="1" applyBorder="1" applyAlignment="1">
      <alignment horizontal="left" wrapText="1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view="pageLayout" zoomScaleNormal="100" workbookViewId="0">
      <selection activeCell="L13" sqref="L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7.285156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Výměna střešní krytiny a prvků souvisejících v budově školy Pod Koželuhy 100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251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24" customHeight="1" x14ac:dyDescent="0.2">
      <c r="A7" s="24" t="s">
        <v>78</v>
      </c>
      <c r="B7" s="25"/>
      <c r="C7" s="202" t="s">
        <v>252</v>
      </c>
      <c r="D7" s="203"/>
      <c r="E7" s="204"/>
      <c r="F7" s="26" t="s">
        <v>10</v>
      </c>
      <c r="G7" s="22"/>
    </row>
    <row r="8" spans="1:57" x14ac:dyDescent="0.2">
      <c r="A8" s="27" t="s">
        <v>11</v>
      </c>
      <c r="B8" s="13"/>
      <c r="C8" s="206"/>
      <c r="D8" s="206"/>
      <c r="E8" s="207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206"/>
      <c r="D9" s="206"/>
      <c r="E9" s="207"/>
      <c r="F9" s="13"/>
      <c r="G9" s="32"/>
      <c r="H9" s="33"/>
    </row>
    <row r="10" spans="1:57" x14ac:dyDescent="0.2">
      <c r="A10" s="27" t="s">
        <v>14</v>
      </c>
      <c r="B10" s="13"/>
      <c r="C10" s="206"/>
      <c r="D10" s="206"/>
      <c r="E10" s="206"/>
      <c r="F10" s="34"/>
      <c r="G10" s="35"/>
      <c r="H10" s="36"/>
    </row>
    <row r="11" spans="1:57" ht="13.5" customHeight="1" x14ac:dyDescent="0.2">
      <c r="A11" s="27" t="s">
        <v>15</v>
      </c>
      <c r="B11" s="13"/>
      <c r="C11" s="206"/>
      <c r="D11" s="206"/>
      <c r="E11" s="206"/>
      <c r="F11" s="37" t="s">
        <v>16</v>
      </c>
      <c r="G11" s="38"/>
      <c r="H11" s="33"/>
      <c r="BA11" s="39"/>
      <c r="BB11" s="39"/>
      <c r="BC11" s="39"/>
      <c r="BD11" s="39"/>
      <c r="BE11" s="39"/>
    </row>
    <row r="12" spans="1:57" ht="12.75" customHeight="1" x14ac:dyDescent="0.2">
      <c r="A12" s="40" t="s">
        <v>17</v>
      </c>
      <c r="B12" s="10"/>
      <c r="C12" s="208"/>
      <c r="D12" s="208"/>
      <c r="E12" s="208"/>
      <c r="F12" s="41" t="s">
        <v>18</v>
      </c>
      <c r="G12" s="42"/>
      <c r="H12" s="33"/>
    </row>
    <row r="13" spans="1:57" ht="28.5" customHeight="1" thickBot="1" x14ac:dyDescent="0.25">
      <c r="A13" s="43" t="s">
        <v>19</v>
      </c>
      <c r="B13" s="44"/>
      <c r="C13" s="44"/>
      <c r="D13" s="44"/>
      <c r="E13" s="45"/>
      <c r="F13" s="45"/>
      <c r="G13" s="46"/>
      <c r="H13" s="33"/>
    </row>
    <row r="14" spans="1:57" ht="17.25" customHeight="1" thickBot="1" x14ac:dyDescent="0.25">
      <c r="A14" s="47" t="s">
        <v>20</v>
      </c>
      <c r="B14" s="48"/>
      <c r="C14" s="49"/>
      <c r="D14" s="50" t="s">
        <v>21</v>
      </c>
      <c r="E14" s="51"/>
      <c r="F14" s="51"/>
      <c r="G14" s="49"/>
    </row>
    <row r="15" spans="1:57" ht="15.95" customHeight="1" x14ac:dyDescent="0.2">
      <c r="A15" s="52"/>
      <c r="B15" s="53" t="s">
        <v>22</v>
      </c>
      <c r="C15" s="54">
        <f>HSV</f>
        <v>0</v>
      </c>
      <c r="D15" s="55" t="str">
        <f>Rekapitulace!A19</f>
        <v>Ztížené výrobní podmínky</v>
      </c>
      <c r="E15" s="56"/>
      <c r="F15" s="57"/>
      <c r="G15" s="54">
        <f>Rekapitulace!I19</f>
        <v>0</v>
      </c>
    </row>
    <row r="16" spans="1:57" ht="15.95" customHeight="1" x14ac:dyDescent="0.2">
      <c r="A16" s="52" t="s">
        <v>23</v>
      </c>
      <c r="B16" s="53" t="s">
        <v>24</v>
      </c>
      <c r="C16" s="54">
        <f>PSV</f>
        <v>0</v>
      </c>
      <c r="D16" s="9" t="str">
        <f>Rekapitulace!A20</f>
        <v>Oborová přirážka</v>
      </c>
      <c r="E16" s="58"/>
      <c r="F16" s="59"/>
      <c r="G16" s="54">
        <f>Rekapitulace!I20</f>
        <v>0</v>
      </c>
    </row>
    <row r="17" spans="1:7" ht="15.95" customHeight="1" x14ac:dyDescent="0.2">
      <c r="A17" s="52" t="s">
        <v>25</v>
      </c>
      <c r="B17" s="53" t="s">
        <v>26</v>
      </c>
      <c r="C17" s="54">
        <f>Mont</f>
        <v>0</v>
      </c>
      <c r="D17" s="9" t="str">
        <f>Rekapitulace!A21</f>
        <v>Přesun stavebních kapacit</v>
      </c>
      <c r="E17" s="58"/>
      <c r="F17" s="59"/>
      <c r="G17" s="54">
        <f>Rekapitulace!I21</f>
        <v>0</v>
      </c>
    </row>
    <row r="18" spans="1:7" ht="15.95" customHeight="1" x14ac:dyDescent="0.2">
      <c r="A18" s="60" t="s">
        <v>27</v>
      </c>
      <c r="B18" s="61" t="s">
        <v>28</v>
      </c>
      <c r="C18" s="54">
        <f>Dodavka</f>
        <v>0</v>
      </c>
      <c r="D18" s="9" t="str">
        <f>Rekapitulace!A22</f>
        <v>Mimostaveništní doprava</v>
      </c>
      <c r="E18" s="58"/>
      <c r="F18" s="59"/>
      <c r="G18" s="54">
        <f>Rekapitulace!I22</f>
        <v>0</v>
      </c>
    </row>
    <row r="19" spans="1:7" ht="15.95" customHeight="1" x14ac:dyDescent="0.2">
      <c r="A19" s="62" t="s">
        <v>29</v>
      </c>
      <c r="B19" s="53"/>
      <c r="C19" s="54">
        <f>SUM(C15:C18)</f>
        <v>0</v>
      </c>
      <c r="D19" s="9" t="str">
        <f>Rekapitulace!A23</f>
        <v>Zařízení staveniště</v>
      </c>
      <c r="E19" s="58"/>
      <c r="F19" s="59"/>
      <c r="G19" s="54">
        <f>Rekapitulace!I23</f>
        <v>0</v>
      </c>
    </row>
    <row r="20" spans="1:7" ht="15.95" customHeight="1" x14ac:dyDescent="0.2">
      <c r="A20" s="62"/>
      <c r="B20" s="53"/>
      <c r="C20" s="54"/>
      <c r="D20" s="9" t="str">
        <f>Rekapitulace!A24</f>
        <v>Provoz investora</v>
      </c>
      <c r="E20" s="58"/>
      <c r="F20" s="59"/>
      <c r="G20" s="54">
        <f>Rekapitulace!I24</f>
        <v>0</v>
      </c>
    </row>
    <row r="21" spans="1:7" ht="15.95" customHeight="1" x14ac:dyDescent="0.2">
      <c r="A21" s="62" t="s">
        <v>30</v>
      </c>
      <c r="B21" s="53"/>
      <c r="C21" s="54">
        <f>HZS</f>
        <v>0</v>
      </c>
      <c r="D21" s="9" t="str">
        <f>Rekapitulace!A25</f>
        <v>Kompletační činnost (IČD)</v>
      </c>
      <c r="E21" s="58"/>
      <c r="F21" s="59"/>
      <c r="G21" s="54">
        <f>Rekapitulace!I25</f>
        <v>0</v>
      </c>
    </row>
    <row r="22" spans="1:7" ht="15.95" customHeight="1" x14ac:dyDescent="0.2">
      <c r="A22" s="63" t="s">
        <v>31</v>
      </c>
      <c r="B22" s="64"/>
      <c r="C22" s="54">
        <f>C19+C21</f>
        <v>0</v>
      </c>
      <c r="D22" s="9" t="s">
        <v>32</v>
      </c>
      <c r="E22" s="58"/>
      <c r="F22" s="59"/>
      <c r="G22" s="54">
        <f>G23-SUM(G15:G21)</f>
        <v>0</v>
      </c>
    </row>
    <row r="23" spans="1:7" ht="15.95" customHeight="1" thickBot="1" x14ac:dyDescent="0.25">
      <c r="A23" s="209" t="s">
        <v>33</v>
      </c>
      <c r="B23" s="210"/>
      <c r="C23" s="65">
        <f>C22+G23</f>
        <v>0</v>
      </c>
      <c r="D23" s="66" t="s">
        <v>34</v>
      </c>
      <c r="E23" s="67"/>
      <c r="F23" s="68"/>
      <c r="G23" s="54">
        <f>VRN</f>
        <v>0</v>
      </c>
    </row>
    <row r="24" spans="1:7" x14ac:dyDescent="0.2">
      <c r="A24" s="69" t="s">
        <v>35</v>
      </c>
      <c r="B24" s="70"/>
      <c r="C24" s="71"/>
      <c r="D24" s="70" t="s">
        <v>36</v>
      </c>
      <c r="E24" s="70"/>
      <c r="F24" s="72" t="s">
        <v>37</v>
      </c>
      <c r="G24" s="73"/>
    </row>
    <row r="25" spans="1:7" x14ac:dyDescent="0.2">
      <c r="A25" s="63" t="s">
        <v>38</v>
      </c>
      <c r="B25" s="64"/>
      <c r="C25" s="74"/>
      <c r="D25" s="64" t="s">
        <v>38</v>
      </c>
      <c r="E25" s="75"/>
      <c r="F25" s="76" t="s">
        <v>38</v>
      </c>
      <c r="G25" s="77"/>
    </row>
    <row r="26" spans="1:7" ht="37.5" customHeight="1" x14ac:dyDescent="0.2">
      <c r="A26" s="63" t="s">
        <v>39</v>
      </c>
      <c r="B26" s="78"/>
      <c r="C26" s="74"/>
      <c r="D26" s="64" t="s">
        <v>39</v>
      </c>
      <c r="E26" s="75"/>
      <c r="F26" s="76" t="s">
        <v>39</v>
      </c>
      <c r="G26" s="77"/>
    </row>
    <row r="27" spans="1:7" x14ac:dyDescent="0.2">
      <c r="A27" s="63"/>
      <c r="B27" s="79"/>
      <c r="C27" s="74"/>
      <c r="D27" s="64"/>
      <c r="E27" s="75"/>
      <c r="F27" s="76"/>
      <c r="G27" s="77"/>
    </row>
    <row r="28" spans="1:7" x14ac:dyDescent="0.2">
      <c r="A28" s="63" t="s">
        <v>40</v>
      </c>
      <c r="B28" s="64"/>
      <c r="C28" s="74"/>
      <c r="D28" s="76" t="s">
        <v>41</v>
      </c>
      <c r="E28" s="74"/>
      <c r="F28" s="80" t="s">
        <v>41</v>
      </c>
      <c r="G28" s="77"/>
    </row>
    <row r="29" spans="1:7" ht="69" customHeight="1" x14ac:dyDescent="0.2">
      <c r="A29" s="63"/>
      <c r="B29" s="64"/>
      <c r="C29" s="81"/>
      <c r="D29" s="82"/>
      <c r="E29" s="81"/>
      <c r="F29" s="64"/>
      <c r="G29" s="77"/>
    </row>
    <row r="30" spans="1:7" x14ac:dyDescent="0.2">
      <c r="A30" s="83" t="s">
        <v>42</v>
      </c>
      <c r="B30" s="84"/>
      <c r="C30" s="85">
        <v>21</v>
      </c>
      <c r="D30" s="84" t="s">
        <v>43</v>
      </c>
      <c r="E30" s="86"/>
      <c r="F30" s="211">
        <f>C23-F32</f>
        <v>0</v>
      </c>
      <c r="G30" s="212"/>
    </row>
    <row r="31" spans="1:7" x14ac:dyDescent="0.2">
      <c r="A31" s="83" t="s">
        <v>44</v>
      </c>
      <c r="B31" s="84"/>
      <c r="C31" s="85">
        <f>SazbaDPH1</f>
        <v>21</v>
      </c>
      <c r="D31" s="84" t="s">
        <v>45</v>
      </c>
      <c r="E31" s="86"/>
      <c r="F31" s="211">
        <f>ROUND(PRODUCT(F30,C31/100),0)</f>
        <v>0</v>
      </c>
      <c r="G31" s="212"/>
    </row>
    <row r="32" spans="1:7" x14ac:dyDescent="0.2">
      <c r="A32" s="83" t="s">
        <v>42</v>
      </c>
      <c r="B32" s="84"/>
      <c r="C32" s="85">
        <v>0</v>
      </c>
      <c r="D32" s="84" t="s">
        <v>45</v>
      </c>
      <c r="E32" s="86"/>
      <c r="F32" s="211">
        <v>0</v>
      </c>
      <c r="G32" s="212"/>
    </row>
    <row r="33" spans="1:8" x14ac:dyDescent="0.2">
      <c r="A33" s="83" t="s">
        <v>44</v>
      </c>
      <c r="B33" s="87"/>
      <c r="C33" s="88">
        <f>SazbaDPH2</f>
        <v>0</v>
      </c>
      <c r="D33" s="84" t="s">
        <v>45</v>
      </c>
      <c r="E33" s="59"/>
      <c r="F33" s="211">
        <f>ROUND(PRODUCT(F32,C33/100),0)</f>
        <v>0</v>
      </c>
      <c r="G33" s="212"/>
    </row>
    <row r="34" spans="1:8" s="92" customFormat="1" ht="19.5" customHeight="1" thickBot="1" x14ac:dyDescent="0.3">
      <c r="A34" s="89" t="s">
        <v>46</v>
      </c>
      <c r="B34" s="90"/>
      <c r="C34" s="90"/>
      <c r="D34" s="90"/>
      <c r="E34" s="91"/>
      <c r="F34" s="213">
        <f>ROUND(SUM(F30:F33),0)</f>
        <v>0</v>
      </c>
      <c r="G34" s="214"/>
    </row>
    <row r="36" spans="1:8" x14ac:dyDescent="0.2">
      <c r="A36" s="93" t="s">
        <v>47</v>
      </c>
      <c r="B36" s="93"/>
      <c r="C36" s="93"/>
      <c r="D36" s="93"/>
      <c r="E36" s="93"/>
      <c r="F36" s="93"/>
      <c r="G36" s="93"/>
      <c r="H36" t="s">
        <v>5</v>
      </c>
    </row>
    <row r="37" spans="1:8" ht="14.25" customHeight="1" x14ac:dyDescent="0.2">
      <c r="A37" s="93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 x14ac:dyDescent="0.2">
      <c r="A38" s="94"/>
      <c r="B38" s="205"/>
      <c r="C38" s="205"/>
      <c r="D38" s="205"/>
      <c r="E38" s="205"/>
      <c r="F38" s="205"/>
      <c r="G38" s="205"/>
      <c r="H38" t="s">
        <v>5</v>
      </c>
    </row>
    <row r="39" spans="1:8" x14ac:dyDescent="0.2">
      <c r="A39" s="94"/>
      <c r="B39" s="205"/>
      <c r="C39" s="205"/>
      <c r="D39" s="205"/>
      <c r="E39" s="205"/>
      <c r="F39" s="205"/>
      <c r="G39" s="205"/>
      <c r="H39" t="s">
        <v>5</v>
      </c>
    </row>
    <row r="40" spans="1:8" x14ac:dyDescent="0.2">
      <c r="A40" s="94"/>
      <c r="B40" s="205"/>
      <c r="C40" s="205"/>
      <c r="D40" s="205"/>
      <c r="E40" s="205"/>
      <c r="F40" s="205"/>
      <c r="G40" s="205"/>
      <c r="H40" t="s">
        <v>5</v>
      </c>
    </row>
    <row r="41" spans="1:8" x14ac:dyDescent="0.2">
      <c r="A41" s="94"/>
      <c r="B41" s="205"/>
      <c r="C41" s="205"/>
      <c r="D41" s="205"/>
      <c r="E41" s="205"/>
      <c r="F41" s="205"/>
      <c r="G41" s="205"/>
      <c r="H41" t="s">
        <v>5</v>
      </c>
    </row>
    <row r="42" spans="1:8" x14ac:dyDescent="0.2">
      <c r="A42" s="94"/>
      <c r="B42" s="205"/>
      <c r="C42" s="205"/>
      <c r="D42" s="205"/>
      <c r="E42" s="205"/>
      <c r="F42" s="205"/>
      <c r="G42" s="205"/>
      <c r="H42" t="s">
        <v>5</v>
      </c>
    </row>
    <row r="43" spans="1:8" x14ac:dyDescent="0.2">
      <c r="A43" s="94"/>
      <c r="B43" s="205"/>
      <c r="C43" s="205"/>
      <c r="D43" s="205"/>
      <c r="E43" s="205"/>
      <c r="F43" s="205"/>
      <c r="G43" s="205"/>
      <c r="H43" t="s">
        <v>5</v>
      </c>
    </row>
    <row r="44" spans="1:8" x14ac:dyDescent="0.2">
      <c r="A44" s="94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 x14ac:dyDescent="0.2">
      <c r="A45" s="94"/>
      <c r="B45" s="205"/>
      <c r="C45" s="205"/>
      <c r="D45" s="205"/>
      <c r="E45" s="205"/>
      <c r="F45" s="205"/>
      <c r="G45" s="205"/>
      <c r="H45" t="s">
        <v>5</v>
      </c>
    </row>
    <row r="46" spans="1:8" x14ac:dyDescent="0.2">
      <c r="B46" s="215"/>
      <c r="C46" s="215"/>
      <c r="D46" s="215"/>
      <c r="E46" s="215"/>
      <c r="F46" s="215"/>
      <c r="G46" s="215"/>
    </row>
    <row r="47" spans="1:8" x14ac:dyDescent="0.2">
      <c r="B47" s="215"/>
      <c r="C47" s="215"/>
      <c r="D47" s="215"/>
      <c r="E47" s="215"/>
      <c r="F47" s="215"/>
      <c r="G47" s="215"/>
    </row>
    <row r="48" spans="1:8" x14ac:dyDescent="0.2">
      <c r="B48" s="215"/>
      <c r="C48" s="215"/>
      <c r="D48" s="215"/>
      <c r="E48" s="215"/>
      <c r="F48" s="215"/>
      <c r="G48" s="215"/>
    </row>
    <row r="49" spans="2:7" x14ac:dyDescent="0.2">
      <c r="B49" s="215"/>
      <c r="C49" s="215"/>
      <c r="D49" s="215"/>
      <c r="E49" s="215"/>
      <c r="F49" s="215"/>
      <c r="G49" s="215"/>
    </row>
    <row r="50" spans="2:7" x14ac:dyDescent="0.2">
      <c r="B50" s="215"/>
      <c r="C50" s="215"/>
      <c r="D50" s="215"/>
      <c r="E50" s="215"/>
      <c r="F50" s="215"/>
      <c r="G50" s="215"/>
    </row>
    <row r="51" spans="2:7" x14ac:dyDescent="0.2">
      <c r="B51" s="215"/>
      <c r="C51" s="215"/>
      <c r="D51" s="215"/>
      <c r="E51" s="215"/>
      <c r="F51" s="215"/>
      <c r="G51" s="215"/>
    </row>
    <row r="52" spans="2:7" x14ac:dyDescent="0.2">
      <c r="B52" s="215"/>
      <c r="C52" s="215"/>
      <c r="D52" s="215"/>
      <c r="E52" s="215"/>
      <c r="F52" s="215"/>
      <c r="G52" s="215"/>
    </row>
    <row r="53" spans="2:7" x14ac:dyDescent="0.2">
      <c r="B53" s="215"/>
      <c r="C53" s="215"/>
      <c r="D53" s="215"/>
      <c r="E53" s="215"/>
      <c r="F53" s="215"/>
      <c r="G53" s="215"/>
    </row>
    <row r="54" spans="2:7" x14ac:dyDescent="0.2">
      <c r="B54" s="215"/>
      <c r="C54" s="215"/>
      <c r="D54" s="215"/>
      <c r="E54" s="215"/>
      <c r="F54" s="215"/>
      <c r="G54" s="215"/>
    </row>
    <row r="55" spans="2:7" x14ac:dyDescent="0.2">
      <c r="B55" s="215"/>
      <c r="C55" s="215"/>
      <c r="D55" s="215"/>
      <c r="E55" s="215"/>
      <c r="F55" s="215"/>
      <c r="G55" s="215"/>
    </row>
  </sheetData>
  <mergeCells count="23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C7:E7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25" right="0.25" top="0.75" bottom="0.75" header="0.3" footer="0.3"/>
  <pageSetup paperSize="9" orientation="portrait" horizontalDpi="300" verticalDpi="300" r:id="rId1"/>
  <headerFooter alignWithMargins="0">
    <oddHeader>&amp;L&amp;"Times New Roman,Kurzíva"&amp;11Příloha č. 5 - výkaz výměr</oddHeader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G2" sqref="G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6" t="s">
        <v>48</v>
      </c>
      <c r="B1" s="217"/>
      <c r="C1" s="95" t="str">
        <f>CONCATENATE(cislostavby," ",nazevstavby)</f>
        <v>7522016 Výměna střešní krytiny a prvků souvisejících v budově školy Pod Koželuhy 100</v>
      </c>
      <c r="D1" s="96"/>
      <c r="E1" s="97"/>
      <c r="F1" s="96"/>
      <c r="G1" s="98" t="s">
        <v>49</v>
      </c>
      <c r="H1" s="99" t="s">
        <v>73</v>
      </c>
      <c r="I1" s="100"/>
    </row>
    <row r="2" spans="1:57" ht="38.25" customHeight="1" thickBot="1" x14ac:dyDescent="0.25">
      <c r="A2" s="218" t="s">
        <v>50</v>
      </c>
      <c r="B2" s="219"/>
      <c r="C2" s="101" t="str">
        <f>CONCATENATE(cisloobjektu," ",nazevobjektu)</f>
        <v>01 VOŠ a SPŠ, Jičín, Pod Koželuhy 100</v>
      </c>
      <c r="D2" s="102"/>
      <c r="E2" s="103"/>
      <c r="F2" s="102"/>
      <c r="G2" s="220" t="s">
        <v>252</v>
      </c>
      <c r="H2" s="221"/>
      <c r="I2" s="222"/>
    </row>
    <row r="3" spans="1:57" ht="13.5" thickTop="1" x14ac:dyDescent="0.2">
      <c r="A3" s="75"/>
      <c r="B3" s="75"/>
      <c r="C3" s="75"/>
      <c r="D3" s="75"/>
      <c r="E3" s="75"/>
      <c r="F3" s="64"/>
      <c r="G3" s="75"/>
      <c r="H3" s="75"/>
      <c r="I3" s="75"/>
    </row>
    <row r="4" spans="1:57" ht="19.5" customHeight="1" x14ac:dyDescent="0.25">
      <c r="A4" s="104" t="s">
        <v>51</v>
      </c>
      <c r="B4" s="105"/>
      <c r="C4" s="105"/>
      <c r="D4" s="105"/>
      <c r="E4" s="106"/>
      <c r="F4" s="105"/>
      <c r="G4" s="105"/>
      <c r="H4" s="105"/>
      <c r="I4" s="105"/>
    </row>
    <row r="5" spans="1:57" ht="13.5" thickBot="1" x14ac:dyDescent="0.25">
      <c r="A5" s="75"/>
      <c r="B5" s="75"/>
      <c r="C5" s="75"/>
      <c r="D5" s="75"/>
      <c r="E5" s="75"/>
      <c r="F5" s="75"/>
      <c r="G5" s="75"/>
      <c r="H5" s="75"/>
      <c r="I5" s="75"/>
    </row>
    <row r="6" spans="1:57" s="33" customFormat="1" ht="13.5" thickBot="1" x14ac:dyDescent="0.25">
      <c r="A6" s="107"/>
      <c r="B6" s="108" t="s">
        <v>52</v>
      </c>
      <c r="C6" s="108"/>
      <c r="D6" s="109"/>
      <c r="E6" s="110" t="s">
        <v>53</v>
      </c>
      <c r="F6" s="111" t="s">
        <v>54</v>
      </c>
      <c r="G6" s="111" t="s">
        <v>55</v>
      </c>
      <c r="H6" s="111" t="s">
        <v>56</v>
      </c>
      <c r="I6" s="112" t="s">
        <v>30</v>
      </c>
    </row>
    <row r="7" spans="1:57" s="33" customFormat="1" x14ac:dyDescent="0.2">
      <c r="A7" s="198" t="str">
        <f>Položky!B7</f>
        <v>31</v>
      </c>
      <c r="B7" s="113" t="str">
        <f>Položky!C7</f>
        <v>Zdi podpěrné a volné</v>
      </c>
      <c r="C7" s="64"/>
      <c r="D7" s="114"/>
      <c r="E7" s="199">
        <f>Položky!BA9</f>
        <v>0</v>
      </c>
      <c r="F7" s="200">
        <f>Položky!BB9</f>
        <v>0</v>
      </c>
      <c r="G7" s="200">
        <f>Položky!BC9</f>
        <v>0</v>
      </c>
      <c r="H7" s="200">
        <f>Položky!BD9</f>
        <v>0</v>
      </c>
      <c r="I7" s="201">
        <f>Položky!BE9</f>
        <v>0</v>
      </c>
    </row>
    <row r="8" spans="1:57" s="33" customFormat="1" x14ac:dyDescent="0.2">
      <c r="A8" s="198" t="str">
        <f>Položky!B10</f>
        <v>94</v>
      </c>
      <c r="B8" s="113" t="str">
        <f>Položky!C10</f>
        <v>Lešení a stavební výtahy</v>
      </c>
      <c r="C8" s="64"/>
      <c r="D8" s="114"/>
      <c r="E8" s="199">
        <f>Položky!BA17</f>
        <v>0</v>
      </c>
      <c r="F8" s="200">
        <f>Položky!BB17</f>
        <v>0</v>
      </c>
      <c r="G8" s="200">
        <f>Položky!BC17</f>
        <v>0</v>
      </c>
      <c r="H8" s="200">
        <f>Položky!BD17</f>
        <v>0</v>
      </c>
      <c r="I8" s="201">
        <f>Položky!BE17</f>
        <v>0</v>
      </c>
    </row>
    <row r="9" spans="1:57" s="33" customFormat="1" x14ac:dyDescent="0.2">
      <c r="A9" s="198" t="str">
        <f>Položky!B18</f>
        <v>99</v>
      </c>
      <c r="B9" s="113" t="str">
        <f>Položky!C18</f>
        <v>Staveništní přesun hmot</v>
      </c>
      <c r="C9" s="64"/>
      <c r="D9" s="114"/>
      <c r="E9" s="199">
        <f>Položky!BA20</f>
        <v>0</v>
      </c>
      <c r="F9" s="200">
        <f>Položky!BB20</f>
        <v>0</v>
      </c>
      <c r="G9" s="200">
        <f>Položky!BC20</f>
        <v>0</v>
      </c>
      <c r="H9" s="200">
        <f>Položky!BD20</f>
        <v>0</v>
      </c>
      <c r="I9" s="201">
        <f>Položky!BE20</f>
        <v>0</v>
      </c>
    </row>
    <row r="10" spans="1:57" s="33" customFormat="1" x14ac:dyDescent="0.2">
      <c r="A10" s="198" t="str">
        <f>Položky!B21</f>
        <v>762</v>
      </c>
      <c r="B10" s="113" t="str">
        <f>Položky!C21</f>
        <v>Konstrukce tesařské</v>
      </c>
      <c r="C10" s="64"/>
      <c r="D10" s="114"/>
      <c r="E10" s="199">
        <f>Položky!BA55</f>
        <v>0</v>
      </c>
      <c r="F10" s="200">
        <f>Položky!BB55</f>
        <v>0</v>
      </c>
      <c r="G10" s="200">
        <f>Položky!BC55</f>
        <v>0</v>
      </c>
      <c r="H10" s="200">
        <f>Položky!BD55</f>
        <v>0</v>
      </c>
      <c r="I10" s="201">
        <f>Položky!BE55</f>
        <v>0</v>
      </c>
    </row>
    <row r="11" spans="1:57" s="33" customFormat="1" x14ac:dyDescent="0.2">
      <c r="A11" s="198" t="str">
        <f>Položky!B56</f>
        <v>764</v>
      </c>
      <c r="B11" s="113" t="str">
        <f>Položky!C56</f>
        <v>Konstrukce klempířské</v>
      </c>
      <c r="C11" s="64"/>
      <c r="D11" s="114"/>
      <c r="E11" s="199">
        <f>Položky!BA114</f>
        <v>0</v>
      </c>
      <c r="F11" s="200">
        <f>Položky!BB114</f>
        <v>0</v>
      </c>
      <c r="G11" s="200">
        <f>Položky!BC114</f>
        <v>0</v>
      </c>
      <c r="H11" s="200">
        <f>Položky!BD114</f>
        <v>0</v>
      </c>
      <c r="I11" s="201">
        <f>Položky!BE114</f>
        <v>0</v>
      </c>
    </row>
    <row r="12" spans="1:57" s="33" customFormat="1" x14ac:dyDescent="0.2">
      <c r="A12" s="198" t="str">
        <f>Položky!B115</f>
        <v>M21</v>
      </c>
      <c r="B12" s="113" t="str">
        <f>Položky!C115</f>
        <v>Elektromontáže</v>
      </c>
      <c r="C12" s="64"/>
      <c r="D12" s="114"/>
      <c r="E12" s="199">
        <f>Položky!BA117</f>
        <v>0</v>
      </c>
      <c r="F12" s="200">
        <f>Položky!BB117</f>
        <v>0</v>
      </c>
      <c r="G12" s="200">
        <f>Položky!BC117</f>
        <v>0</v>
      </c>
      <c r="H12" s="200">
        <f>Položky!BD117</f>
        <v>0</v>
      </c>
      <c r="I12" s="201">
        <f>Položky!BE117</f>
        <v>0</v>
      </c>
    </row>
    <row r="13" spans="1:57" s="33" customFormat="1" ht="13.5" thickBot="1" x14ac:dyDescent="0.25">
      <c r="A13" s="198" t="str">
        <f>Položky!B118</f>
        <v>D96</v>
      </c>
      <c r="B13" s="113" t="str">
        <f>Položky!C118</f>
        <v>Přesuny suti a vybouraných hmot</v>
      </c>
      <c r="C13" s="64"/>
      <c r="D13" s="114"/>
      <c r="E13" s="199">
        <f>Položky!BA122</f>
        <v>0</v>
      </c>
      <c r="F13" s="200">
        <f>Položky!BB122</f>
        <v>0</v>
      </c>
      <c r="G13" s="200">
        <f>Položky!BC122</f>
        <v>0</v>
      </c>
      <c r="H13" s="200">
        <f>Položky!BD122</f>
        <v>0</v>
      </c>
      <c r="I13" s="201">
        <f>Položky!BE122</f>
        <v>0</v>
      </c>
    </row>
    <row r="14" spans="1:57" s="121" customFormat="1" ht="13.5" thickBot="1" x14ac:dyDescent="0.25">
      <c r="A14" s="115"/>
      <c r="B14" s="116" t="s">
        <v>57</v>
      </c>
      <c r="C14" s="116"/>
      <c r="D14" s="117"/>
      <c r="E14" s="118">
        <f>SUM(E7:E13)</f>
        <v>0</v>
      </c>
      <c r="F14" s="119">
        <f>SUM(F7:F13)</f>
        <v>0</v>
      </c>
      <c r="G14" s="119">
        <f>SUM(G7:G13)</f>
        <v>0</v>
      </c>
      <c r="H14" s="119">
        <f>SUM(H7:H13)</f>
        <v>0</v>
      </c>
      <c r="I14" s="120">
        <f>SUM(I7:I13)</f>
        <v>0</v>
      </c>
    </row>
    <row r="15" spans="1:57" x14ac:dyDescent="0.2">
      <c r="A15" s="64"/>
      <c r="B15" s="64"/>
      <c r="C15" s="64"/>
      <c r="D15" s="64"/>
      <c r="E15" s="64"/>
      <c r="F15" s="64"/>
      <c r="G15" s="64"/>
      <c r="H15" s="64"/>
      <c r="I15" s="64"/>
    </row>
    <row r="16" spans="1:57" ht="19.5" customHeight="1" x14ac:dyDescent="0.25">
      <c r="A16" s="105" t="s">
        <v>58</v>
      </c>
      <c r="B16" s="105"/>
      <c r="C16" s="105"/>
      <c r="D16" s="105"/>
      <c r="E16" s="105"/>
      <c r="F16" s="105"/>
      <c r="G16" s="122"/>
      <c r="H16" s="105"/>
      <c r="I16" s="105"/>
      <c r="BA16" s="39"/>
      <c r="BB16" s="39"/>
      <c r="BC16" s="39"/>
      <c r="BD16" s="39"/>
      <c r="BE16" s="39"/>
    </row>
    <row r="17" spans="1:53" ht="13.5" thickBot="1" x14ac:dyDescent="0.25">
      <c r="A17" s="75"/>
      <c r="B17" s="75"/>
      <c r="C17" s="75"/>
      <c r="D17" s="75"/>
      <c r="E17" s="75"/>
      <c r="F17" s="75"/>
      <c r="G17" s="75"/>
      <c r="H17" s="75"/>
      <c r="I17" s="75"/>
    </row>
    <row r="18" spans="1:53" x14ac:dyDescent="0.2">
      <c r="A18" s="69" t="s">
        <v>59</v>
      </c>
      <c r="B18" s="70"/>
      <c r="C18" s="70"/>
      <c r="D18" s="123"/>
      <c r="E18" s="124" t="s">
        <v>60</v>
      </c>
      <c r="F18" s="125" t="s">
        <v>61</v>
      </c>
      <c r="G18" s="126" t="s">
        <v>62</v>
      </c>
      <c r="H18" s="127"/>
      <c r="I18" s="128" t="s">
        <v>60</v>
      </c>
    </row>
    <row r="19" spans="1:53" x14ac:dyDescent="0.2">
      <c r="A19" s="62" t="s">
        <v>243</v>
      </c>
      <c r="B19" s="53"/>
      <c r="C19" s="53"/>
      <c r="D19" s="129"/>
      <c r="E19" s="130"/>
      <c r="F19" s="131"/>
      <c r="G19" s="132">
        <f t="shared" ref="G19:G26" si="0">CHOOSE(BA19+1,HSV+PSV,HSV+PSV+Mont,HSV+PSV+Dodavka+Mont,HSV,PSV,Mont,Dodavka,Mont+Dodavka,0)</f>
        <v>0</v>
      </c>
      <c r="H19" s="133"/>
      <c r="I19" s="134">
        <f t="shared" ref="I19:I26" si="1">E19+F19*G19/100</f>
        <v>0</v>
      </c>
      <c r="BA19">
        <v>0</v>
      </c>
    </row>
    <row r="20" spans="1:53" x14ac:dyDescent="0.2">
      <c r="A20" s="62" t="s">
        <v>244</v>
      </c>
      <c r="B20" s="53"/>
      <c r="C20" s="53"/>
      <c r="D20" s="129"/>
      <c r="E20" s="130"/>
      <c r="F20" s="131"/>
      <c r="G20" s="132">
        <f t="shared" si="0"/>
        <v>0</v>
      </c>
      <c r="H20" s="133"/>
      <c r="I20" s="134">
        <f t="shared" si="1"/>
        <v>0</v>
      </c>
      <c r="BA20">
        <v>0</v>
      </c>
    </row>
    <row r="21" spans="1:53" x14ac:dyDescent="0.2">
      <c r="A21" s="62" t="s">
        <v>245</v>
      </c>
      <c r="B21" s="53"/>
      <c r="C21" s="53"/>
      <c r="D21" s="129"/>
      <c r="E21" s="130"/>
      <c r="F21" s="131"/>
      <c r="G21" s="132">
        <f t="shared" si="0"/>
        <v>0</v>
      </c>
      <c r="H21" s="133"/>
      <c r="I21" s="134">
        <f t="shared" si="1"/>
        <v>0</v>
      </c>
      <c r="BA21">
        <v>0</v>
      </c>
    </row>
    <row r="22" spans="1:53" x14ac:dyDescent="0.2">
      <c r="A22" s="62" t="s">
        <v>246</v>
      </c>
      <c r="B22" s="53"/>
      <c r="C22" s="53"/>
      <c r="D22" s="129"/>
      <c r="E22" s="130"/>
      <c r="F22" s="131"/>
      <c r="G22" s="132">
        <f t="shared" si="0"/>
        <v>0</v>
      </c>
      <c r="H22" s="133"/>
      <c r="I22" s="134">
        <f t="shared" si="1"/>
        <v>0</v>
      </c>
      <c r="BA22">
        <v>0</v>
      </c>
    </row>
    <row r="23" spans="1:53" x14ac:dyDescent="0.2">
      <c r="A23" s="62" t="s">
        <v>247</v>
      </c>
      <c r="B23" s="53"/>
      <c r="C23" s="53"/>
      <c r="D23" s="129"/>
      <c r="E23" s="130"/>
      <c r="F23" s="131"/>
      <c r="G23" s="132">
        <f t="shared" si="0"/>
        <v>0</v>
      </c>
      <c r="H23" s="133"/>
      <c r="I23" s="134">
        <f t="shared" si="1"/>
        <v>0</v>
      </c>
      <c r="BA23">
        <v>1</v>
      </c>
    </row>
    <row r="24" spans="1:53" x14ac:dyDescent="0.2">
      <c r="A24" s="62" t="s">
        <v>248</v>
      </c>
      <c r="B24" s="53"/>
      <c r="C24" s="53"/>
      <c r="D24" s="129"/>
      <c r="E24" s="130"/>
      <c r="F24" s="131"/>
      <c r="G24" s="132">
        <f t="shared" si="0"/>
        <v>0</v>
      </c>
      <c r="H24" s="133"/>
      <c r="I24" s="134">
        <f t="shared" si="1"/>
        <v>0</v>
      </c>
      <c r="BA24">
        <v>1</v>
      </c>
    </row>
    <row r="25" spans="1:53" x14ac:dyDescent="0.2">
      <c r="A25" s="62" t="s">
        <v>249</v>
      </c>
      <c r="B25" s="53"/>
      <c r="C25" s="53"/>
      <c r="D25" s="129"/>
      <c r="E25" s="130"/>
      <c r="F25" s="131"/>
      <c r="G25" s="132">
        <f t="shared" si="0"/>
        <v>0</v>
      </c>
      <c r="H25" s="133"/>
      <c r="I25" s="134">
        <f t="shared" si="1"/>
        <v>0</v>
      </c>
      <c r="BA25">
        <v>2</v>
      </c>
    </row>
    <row r="26" spans="1:53" x14ac:dyDescent="0.2">
      <c r="A26" s="62" t="s">
        <v>250</v>
      </c>
      <c r="B26" s="53"/>
      <c r="C26" s="53"/>
      <c r="D26" s="129"/>
      <c r="E26" s="130"/>
      <c r="F26" s="131"/>
      <c r="G26" s="132">
        <f t="shared" si="0"/>
        <v>0</v>
      </c>
      <c r="H26" s="133"/>
      <c r="I26" s="134">
        <f t="shared" si="1"/>
        <v>0</v>
      </c>
      <c r="BA26">
        <v>2</v>
      </c>
    </row>
    <row r="27" spans="1:53" ht="13.5" thickBot="1" x14ac:dyDescent="0.25">
      <c r="A27" s="135"/>
      <c r="B27" s="136" t="s">
        <v>63</v>
      </c>
      <c r="C27" s="137"/>
      <c r="D27" s="138"/>
      <c r="E27" s="139"/>
      <c r="F27" s="140"/>
      <c r="G27" s="140"/>
      <c r="H27" s="223">
        <f>SUM(I19:I26)</f>
        <v>0</v>
      </c>
      <c r="I27" s="224"/>
    </row>
    <row r="29" spans="1:53" x14ac:dyDescent="0.2">
      <c r="B29" s="121"/>
      <c r="F29" s="141"/>
      <c r="G29" s="142"/>
      <c r="H29" s="142"/>
      <c r="I29" s="143"/>
    </row>
    <row r="30" spans="1:53" x14ac:dyDescent="0.2">
      <c r="F30" s="141"/>
      <c r="G30" s="142"/>
      <c r="H30" s="142"/>
      <c r="I30" s="143"/>
    </row>
    <row r="31" spans="1:53" x14ac:dyDescent="0.2">
      <c r="F31" s="141"/>
      <c r="G31" s="142"/>
      <c r="H31" s="142"/>
      <c r="I31" s="143"/>
    </row>
    <row r="32" spans="1:53" x14ac:dyDescent="0.2">
      <c r="F32" s="141"/>
      <c r="G32" s="142"/>
      <c r="H32" s="142"/>
      <c r="I32" s="143"/>
    </row>
    <row r="33" spans="6:9" x14ac:dyDescent="0.2">
      <c r="F33" s="141"/>
      <c r="G33" s="142"/>
      <c r="H33" s="142"/>
      <c r="I33" s="143"/>
    </row>
    <row r="34" spans="6:9" x14ac:dyDescent="0.2">
      <c r="F34" s="141"/>
      <c r="G34" s="142"/>
      <c r="H34" s="142"/>
      <c r="I34" s="143"/>
    </row>
    <row r="35" spans="6:9" x14ac:dyDescent="0.2">
      <c r="F35" s="141"/>
      <c r="G35" s="142"/>
      <c r="H35" s="142"/>
      <c r="I35" s="143"/>
    </row>
    <row r="36" spans="6:9" x14ac:dyDescent="0.2">
      <c r="F36" s="141"/>
      <c r="G36" s="142"/>
      <c r="H36" s="142"/>
      <c r="I36" s="143"/>
    </row>
    <row r="37" spans="6:9" x14ac:dyDescent="0.2">
      <c r="F37" s="141"/>
      <c r="G37" s="142"/>
      <c r="H37" s="142"/>
      <c r="I37" s="143"/>
    </row>
    <row r="38" spans="6:9" x14ac:dyDescent="0.2">
      <c r="F38" s="141"/>
      <c r="G38" s="142"/>
      <c r="H38" s="142"/>
      <c r="I38" s="143"/>
    </row>
    <row r="39" spans="6:9" x14ac:dyDescent="0.2">
      <c r="F39" s="141"/>
      <c r="G39" s="142"/>
      <c r="H39" s="142"/>
      <c r="I39" s="143"/>
    </row>
    <row r="40" spans="6:9" x14ac:dyDescent="0.2">
      <c r="F40" s="141"/>
      <c r="G40" s="142"/>
      <c r="H40" s="142"/>
      <c r="I40" s="143"/>
    </row>
    <row r="41" spans="6:9" x14ac:dyDescent="0.2">
      <c r="F41" s="141"/>
      <c r="G41" s="142"/>
      <c r="H41" s="142"/>
      <c r="I41" s="143"/>
    </row>
    <row r="42" spans="6:9" x14ac:dyDescent="0.2">
      <c r="F42" s="141"/>
      <c r="G42" s="142"/>
      <c r="H42" s="142"/>
      <c r="I42" s="143"/>
    </row>
    <row r="43" spans="6:9" x14ac:dyDescent="0.2">
      <c r="F43" s="141"/>
      <c r="G43" s="142"/>
      <c r="H43" s="142"/>
      <c r="I43" s="143"/>
    </row>
    <row r="44" spans="6:9" x14ac:dyDescent="0.2">
      <c r="F44" s="141"/>
      <c r="G44" s="142"/>
      <c r="H44" s="142"/>
      <c r="I44" s="143"/>
    </row>
    <row r="45" spans="6:9" x14ac:dyDescent="0.2">
      <c r="F45" s="141"/>
      <c r="G45" s="142"/>
      <c r="H45" s="142"/>
      <c r="I45" s="143"/>
    </row>
    <row r="46" spans="6:9" x14ac:dyDescent="0.2">
      <c r="F46" s="141"/>
      <c r="G46" s="142"/>
      <c r="H46" s="142"/>
      <c r="I46" s="143"/>
    </row>
    <row r="47" spans="6:9" x14ac:dyDescent="0.2">
      <c r="F47" s="141"/>
      <c r="G47" s="142"/>
      <c r="H47" s="142"/>
      <c r="I47" s="143"/>
    </row>
    <row r="48" spans="6:9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  <row r="66" spans="6:9" x14ac:dyDescent="0.2">
      <c r="F66" s="141"/>
      <c r="G66" s="142"/>
      <c r="H66" s="142"/>
      <c r="I66" s="143"/>
    </row>
    <row r="67" spans="6:9" x14ac:dyDescent="0.2">
      <c r="F67" s="141"/>
      <c r="G67" s="142"/>
      <c r="H67" s="142"/>
      <c r="I67" s="143"/>
    </row>
    <row r="68" spans="6:9" x14ac:dyDescent="0.2">
      <c r="F68" s="141"/>
      <c r="G68" s="142"/>
      <c r="H68" s="142"/>
      <c r="I68" s="143"/>
    </row>
    <row r="69" spans="6:9" x14ac:dyDescent="0.2">
      <c r="F69" s="141"/>
      <c r="G69" s="142"/>
      <c r="H69" s="142"/>
      <c r="I69" s="143"/>
    </row>
    <row r="70" spans="6:9" x14ac:dyDescent="0.2">
      <c r="F70" s="141"/>
      <c r="G70" s="142"/>
      <c r="H70" s="142"/>
      <c r="I70" s="143"/>
    </row>
    <row r="71" spans="6:9" x14ac:dyDescent="0.2">
      <c r="F71" s="141"/>
      <c r="G71" s="142"/>
      <c r="H71" s="142"/>
      <c r="I71" s="143"/>
    </row>
    <row r="72" spans="6:9" x14ac:dyDescent="0.2">
      <c r="F72" s="141"/>
      <c r="G72" s="142"/>
      <c r="H72" s="142"/>
      <c r="I72" s="143"/>
    </row>
    <row r="73" spans="6:9" x14ac:dyDescent="0.2">
      <c r="F73" s="141"/>
      <c r="G73" s="142"/>
      <c r="H73" s="142"/>
      <c r="I73" s="143"/>
    </row>
    <row r="74" spans="6:9" x14ac:dyDescent="0.2">
      <c r="F74" s="141"/>
      <c r="G74" s="142"/>
      <c r="H74" s="142"/>
      <c r="I74" s="143"/>
    </row>
    <row r="75" spans="6:9" x14ac:dyDescent="0.2">
      <c r="F75" s="141"/>
      <c r="G75" s="142"/>
      <c r="H75" s="142"/>
      <c r="I75" s="143"/>
    </row>
    <row r="76" spans="6:9" x14ac:dyDescent="0.2">
      <c r="F76" s="141"/>
      <c r="G76" s="142"/>
      <c r="H76" s="142"/>
      <c r="I76" s="143"/>
    </row>
    <row r="77" spans="6:9" x14ac:dyDescent="0.2">
      <c r="F77" s="141"/>
      <c r="G77" s="142"/>
      <c r="H77" s="142"/>
      <c r="I77" s="143"/>
    </row>
    <row r="78" spans="6:9" x14ac:dyDescent="0.2">
      <c r="F78" s="141"/>
      <c r="G78" s="142"/>
      <c r="H78" s="142"/>
      <c r="I78" s="143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5"/>
  <sheetViews>
    <sheetView showGridLines="0" showZeros="0" tabSelected="1" zoomScaleNormal="100" workbookViewId="0">
      <selection activeCell="E4" sqref="E4:G4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92" customWidth="1"/>
    <col min="6" max="6" width="9.85546875" style="144" customWidth="1"/>
    <col min="7" max="7" width="13.85546875" style="144" customWidth="1"/>
    <col min="8" max="11" width="9.140625" style="144"/>
    <col min="12" max="12" width="75.42578125" style="144" customWidth="1"/>
    <col min="13" max="13" width="45.28515625" style="144" customWidth="1"/>
    <col min="14" max="16384" width="9.140625" style="144"/>
  </cols>
  <sheetData>
    <row r="1" spans="1:104" ht="15.75" x14ac:dyDescent="0.25">
      <c r="A1" s="227" t="s">
        <v>77</v>
      </c>
      <c r="B1" s="227"/>
      <c r="C1" s="227"/>
      <c r="D1" s="227"/>
      <c r="E1" s="227"/>
      <c r="F1" s="227"/>
      <c r="G1" s="227"/>
    </row>
    <row r="2" spans="1:104" ht="14.25" customHeight="1" thickBot="1" x14ac:dyDescent="0.25">
      <c r="A2" s="145"/>
      <c r="B2" s="146"/>
      <c r="C2" s="147"/>
      <c r="D2" s="147"/>
      <c r="E2" s="148"/>
      <c r="F2" s="147"/>
      <c r="G2" s="147"/>
    </row>
    <row r="3" spans="1:104" ht="13.5" thickTop="1" x14ac:dyDescent="0.2">
      <c r="A3" s="216" t="s">
        <v>48</v>
      </c>
      <c r="B3" s="217"/>
      <c r="C3" s="95" t="str">
        <f>CONCATENATE(cislostavby," ",nazevstavby)</f>
        <v>7522016 Výměna střešní krytiny a prvků souvisejících v budově školy Pod Koželuhy 100</v>
      </c>
      <c r="D3" s="149"/>
      <c r="E3" s="150" t="s">
        <v>64</v>
      </c>
      <c r="F3" s="151" t="str">
        <f>Rekapitulace!H1</f>
        <v>1</v>
      </c>
      <c r="G3" s="152"/>
    </row>
    <row r="4" spans="1:104" ht="13.5" thickBot="1" x14ac:dyDescent="0.25">
      <c r="A4" s="228" t="s">
        <v>50</v>
      </c>
      <c r="B4" s="219"/>
      <c r="C4" s="101" t="str">
        <f>CONCATENATE(cisloobjektu," ",nazevobjektu)</f>
        <v>01 VOŠ a SPŠ, Jičín, Pod Koželuhy 100</v>
      </c>
      <c r="D4" s="153"/>
      <c r="E4" s="229" t="str">
        <f>Rekapitulace!G2</f>
        <v>Výměna střešní krytiny a prvků souvisejících v budově školy Pod Koželuhy 100</v>
      </c>
      <c r="F4" s="230"/>
      <c r="G4" s="231"/>
    </row>
    <row r="5" spans="1:104" ht="13.5" thickTop="1" x14ac:dyDescent="0.2">
      <c r="A5" s="154"/>
      <c r="B5" s="145"/>
      <c r="C5" s="145"/>
      <c r="D5" s="145"/>
      <c r="E5" s="155"/>
      <c r="F5" s="145"/>
      <c r="G5" s="156"/>
    </row>
    <row r="6" spans="1:104" x14ac:dyDescent="0.2">
      <c r="A6" s="157" t="s">
        <v>65</v>
      </c>
      <c r="B6" s="158" t="s">
        <v>66</v>
      </c>
      <c r="C6" s="158" t="s">
        <v>67</v>
      </c>
      <c r="D6" s="158" t="s">
        <v>68</v>
      </c>
      <c r="E6" s="159" t="s">
        <v>69</v>
      </c>
      <c r="F6" s="158" t="s">
        <v>70</v>
      </c>
      <c r="G6" s="160" t="s">
        <v>71</v>
      </c>
    </row>
    <row r="7" spans="1:104" x14ac:dyDescent="0.2">
      <c r="A7" s="161" t="s">
        <v>72</v>
      </c>
      <c r="B7" s="162" t="s">
        <v>80</v>
      </c>
      <c r="C7" s="163" t="s">
        <v>81</v>
      </c>
      <c r="D7" s="164"/>
      <c r="E7" s="165"/>
      <c r="F7" s="165"/>
      <c r="G7" s="166"/>
      <c r="H7" s="167"/>
      <c r="I7" s="167"/>
      <c r="O7" s="168">
        <v>1</v>
      </c>
    </row>
    <row r="8" spans="1:104" ht="22.5" x14ac:dyDescent="0.2">
      <c r="A8" s="169">
        <v>1</v>
      </c>
      <c r="B8" s="170" t="s">
        <v>82</v>
      </c>
      <c r="C8" s="171" t="s">
        <v>83</v>
      </c>
      <c r="D8" s="172" t="s">
        <v>84</v>
      </c>
      <c r="E8" s="173">
        <v>1</v>
      </c>
      <c r="F8" s="173">
        <v>0</v>
      </c>
      <c r="G8" s="174">
        <f>E8*F8</f>
        <v>0</v>
      </c>
      <c r="O8" s="168">
        <v>2</v>
      </c>
      <c r="AA8" s="144">
        <v>1</v>
      </c>
      <c r="AB8" s="144">
        <v>0</v>
      </c>
      <c r="AC8" s="144">
        <v>0</v>
      </c>
      <c r="AZ8" s="144">
        <v>1</v>
      </c>
      <c r="BA8" s="144">
        <f>IF(AZ8=1,G8,0)</f>
        <v>0</v>
      </c>
      <c r="BB8" s="144">
        <f>IF(AZ8=2,G8,0)</f>
        <v>0</v>
      </c>
      <c r="BC8" s="144">
        <f>IF(AZ8=3,G8,0)</f>
        <v>0</v>
      </c>
      <c r="BD8" s="144">
        <f>IF(AZ8=4,G8,0)</f>
        <v>0</v>
      </c>
      <c r="BE8" s="144">
        <f>IF(AZ8=5,G8,0)</f>
        <v>0</v>
      </c>
      <c r="CA8" s="175">
        <v>1</v>
      </c>
      <c r="CB8" s="175">
        <v>0</v>
      </c>
      <c r="CZ8" s="144">
        <v>0</v>
      </c>
    </row>
    <row r="9" spans="1:104" x14ac:dyDescent="0.2">
      <c r="A9" s="182"/>
      <c r="B9" s="183" t="s">
        <v>75</v>
      </c>
      <c r="C9" s="184" t="str">
        <f>CONCATENATE(B7," ",C7)</f>
        <v>31 Zdi podpěrné a volné</v>
      </c>
      <c r="D9" s="185"/>
      <c r="E9" s="186"/>
      <c r="F9" s="187"/>
      <c r="G9" s="188">
        <f>SUM(G7:G8)</f>
        <v>0</v>
      </c>
      <c r="O9" s="168">
        <v>4</v>
      </c>
      <c r="BA9" s="189">
        <f>SUM(BA7:BA8)</f>
        <v>0</v>
      </c>
      <c r="BB9" s="189">
        <f>SUM(BB7:BB8)</f>
        <v>0</v>
      </c>
      <c r="BC9" s="189">
        <f>SUM(BC7:BC8)</f>
        <v>0</v>
      </c>
      <c r="BD9" s="189">
        <f>SUM(BD7:BD8)</f>
        <v>0</v>
      </c>
      <c r="BE9" s="189">
        <f>SUM(BE7:BE8)</f>
        <v>0</v>
      </c>
    </row>
    <row r="10" spans="1:104" x14ac:dyDescent="0.2">
      <c r="A10" s="161" t="s">
        <v>72</v>
      </c>
      <c r="B10" s="162" t="s">
        <v>85</v>
      </c>
      <c r="C10" s="163" t="s">
        <v>86</v>
      </c>
      <c r="D10" s="164"/>
      <c r="E10" s="165"/>
      <c r="F10" s="165"/>
      <c r="G10" s="166"/>
      <c r="H10" s="167"/>
      <c r="I10" s="167"/>
      <c r="O10" s="168">
        <v>1</v>
      </c>
    </row>
    <row r="11" spans="1:104" x14ac:dyDescent="0.2">
      <c r="A11" s="169">
        <v>2</v>
      </c>
      <c r="B11" s="170" t="s">
        <v>87</v>
      </c>
      <c r="C11" s="171" t="s">
        <v>88</v>
      </c>
      <c r="D11" s="172" t="s">
        <v>89</v>
      </c>
      <c r="E11" s="173">
        <v>1716</v>
      </c>
      <c r="F11" s="173">
        <v>0</v>
      </c>
      <c r="G11" s="174">
        <f>E11*F11</f>
        <v>0</v>
      </c>
      <c r="O11" s="168">
        <v>2</v>
      </c>
      <c r="AA11" s="144">
        <v>1</v>
      </c>
      <c r="AB11" s="144">
        <v>1</v>
      </c>
      <c r="AC11" s="144">
        <v>1</v>
      </c>
      <c r="AZ11" s="144">
        <v>1</v>
      </c>
      <c r="BA11" s="144">
        <f>IF(AZ11=1,G11,0)</f>
        <v>0</v>
      </c>
      <c r="BB11" s="144">
        <f>IF(AZ11=2,G11,0)</f>
        <v>0</v>
      </c>
      <c r="BC11" s="144">
        <f>IF(AZ11=3,G11,0)</f>
        <v>0</v>
      </c>
      <c r="BD11" s="144">
        <f>IF(AZ11=4,G11,0)</f>
        <v>0</v>
      </c>
      <c r="BE11" s="144">
        <f>IF(AZ11=5,G11,0)</f>
        <v>0</v>
      </c>
      <c r="CA11" s="175">
        <v>1</v>
      </c>
      <c r="CB11" s="175">
        <v>1</v>
      </c>
      <c r="CZ11" s="144">
        <v>2.426E-2</v>
      </c>
    </row>
    <row r="12" spans="1:104" x14ac:dyDescent="0.2">
      <c r="A12" s="176"/>
      <c r="B12" s="178"/>
      <c r="C12" s="225" t="s">
        <v>90</v>
      </c>
      <c r="D12" s="226"/>
      <c r="E12" s="179">
        <v>1716</v>
      </c>
      <c r="F12" s="180"/>
      <c r="G12" s="181"/>
      <c r="M12" s="177" t="s">
        <v>90</v>
      </c>
      <c r="O12" s="168"/>
    </row>
    <row r="13" spans="1:104" x14ac:dyDescent="0.2">
      <c r="A13" s="169">
        <v>3</v>
      </c>
      <c r="B13" s="170" t="s">
        <v>91</v>
      </c>
      <c r="C13" s="171" t="s">
        <v>92</v>
      </c>
      <c r="D13" s="172" t="s">
        <v>89</v>
      </c>
      <c r="E13" s="173">
        <v>3432</v>
      </c>
      <c r="F13" s="173">
        <v>0</v>
      </c>
      <c r="G13" s="174">
        <f>E13*F13</f>
        <v>0</v>
      </c>
      <c r="O13" s="168">
        <v>2</v>
      </c>
      <c r="AA13" s="144">
        <v>1</v>
      </c>
      <c r="AB13" s="144">
        <v>1</v>
      </c>
      <c r="AC13" s="144">
        <v>1</v>
      </c>
      <c r="AZ13" s="144">
        <v>1</v>
      </c>
      <c r="BA13" s="144">
        <f>IF(AZ13=1,G13,0)</f>
        <v>0</v>
      </c>
      <c r="BB13" s="144">
        <f>IF(AZ13=2,G13,0)</f>
        <v>0</v>
      </c>
      <c r="BC13" s="144">
        <f>IF(AZ13=3,G13,0)</f>
        <v>0</v>
      </c>
      <c r="BD13" s="144">
        <f>IF(AZ13=4,G13,0)</f>
        <v>0</v>
      </c>
      <c r="BE13" s="144">
        <f>IF(AZ13=5,G13,0)</f>
        <v>0</v>
      </c>
      <c r="CA13" s="175">
        <v>1</v>
      </c>
      <c r="CB13" s="175">
        <v>1</v>
      </c>
      <c r="CZ13" s="144">
        <v>1.0200000000000001E-3</v>
      </c>
    </row>
    <row r="14" spans="1:104" x14ac:dyDescent="0.2">
      <c r="A14" s="176"/>
      <c r="B14" s="178"/>
      <c r="C14" s="225" t="s">
        <v>93</v>
      </c>
      <c r="D14" s="226"/>
      <c r="E14" s="179">
        <v>3432</v>
      </c>
      <c r="F14" s="180"/>
      <c r="G14" s="181"/>
      <c r="M14" s="177" t="s">
        <v>93</v>
      </c>
      <c r="O14" s="168"/>
    </row>
    <row r="15" spans="1:104" x14ac:dyDescent="0.2">
      <c r="A15" s="169">
        <v>4</v>
      </c>
      <c r="B15" s="170" t="s">
        <v>94</v>
      </c>
      <c r="C15" s="171" t="s">
        <v>95</v>
      </c>
      <c r="D15" s="172" t="s">
        <v>89</v>
      </c>
      <c r="E15" s="173">
        <v>1716</v>
      </c>
      <c r="F15" s="173">
        <v>0</v>
      </c>
      <c r="G15" s="174">
        <f>E15*F15</f>
        <v>0</v>
      </c>
      <c r="O15" s="168">
        <v>2</v>
      </c>
      <c r="AA15" s="144">
        <v>1</v>
      </c>
      <c r="AB15" s="144">
        <v>1</v>
      </c>
      <c r="AC15" s="144">
        <v>1</v>
      </c>
      <c r="AZ15" s="144">
        <v>1</v>
      </c>
      <c r="BA15" s="144">
        <f>IF(AZ15=1,G15,0)</f>
        <v>0</v>
      </c>
      <c r="BB15" s="144">
        <f>IF(AZ15=2,G15,0)</f>
        <v>0</v>
      </c>
      <c r="BC15" s="144">
        <f>IF(AZ15=3,G15,0)</f>
        <v>0</v>
      </c>
      <c r="BD15" s="144">
        <f>IF(AZ15=4,G15,0)</f>
        <v>0</v>
      </c>
      <c r="BE15" s="144">
        <f>IF(AZ15=5,G15,0)</f>
        <v>0</v>
      </c>
      <c r="CA15" s="175">
        <v>1</v>
      </c>
      <c r="CB15" s="175">
        <v>1</v>
      </c>
      <c r="CZ15" s="144">
        <v>0</v>
      </c>
    </row>
    <row r="16" spans="1:104" x14ac:dyDescent="0.2">
      <c r="A16" s="169">
        <v>5</v>
      </c>
      <c r="B16" s="170" t="s">
        <v>96</v>
      </c>
      <c r="C16" s="171" t="s">
        <v>97</v>
      </c>
      <c r="D16" s="172" t="s">
        <v>89</v>
      </c>
      <c r="E16" s="173">
        <v>100</v>
      </c>
      <c r="F16" s="173">
        <v>0</v>
      </c>
      <c r="G16" s="174">
        <f>E16*F16</f>
        <v>0</v>
      </c>
      <c r="O16" s="168">
        <v>2</v>
      </c>
      <c r="AA16" s="144">
        <v>1</v>
      </c>
      <c r="AB16" s="144">
        <v>1</v>
      </c>
      <c r="AC16" s="144">
        <v>1</v>
      </c>
      <c r="AZ16" s="144">
        <v>1</v>
      </c>
      <c r="BA16" s="144">
        <f>IF(AZ16=1,G16,0)</f>
        <v>0</v>
      </c>
      <c r="BB16" s="144">
        <f>IF(AZ16=2,G16,0)</f>
        <v>0</v>
      </c>
      <c r="BC16" s="144">
        <f>IF(AZ16=3,G16,0)</f>
        <v>0</v>
      </c>
      <c r="BD16" s="144">
        <f>IF(AZ16=4,G16,0)</f>
        <v>0</v>
      </c>
      <c r="BE16" s="144">
        <f>IF(AZ16=5,G16,0)</f>
        <v>0</v>
      </c>
      <c r="CA16" s="175">
        <v>1</v>
      </c>
      <c r="CB16" s="175">
        <v>1</v>
      </c>
      <c r="CZ16" s="144">
        <v>5.9199999999999999E-3</v>
      </c>
    </row>
    <row r="17" spans="1:104" x14ac:dyDescent="0.2">
      <c r="A17" s="182"/>
      <c r="B17" s="183" t="s">
        <v>75</v>
      </c>
      <c r="C17" s="184" t="str">
        <f>CONCATENATE(B10," ",C10)</f>
        <v>94 Lešení a stavební výtahy</v>
      </c>
      <c r="D17" s="185"/>
      <c r="E17" s="186"/>
      <c r="F17" s="187"/>
      <c r="G17" s="188">
        <f>SUM(G10:G16)</f>
        <v>0</v>
      </c>
      <c r="O17" s="168">
        <v>4</v>
      </c>
      <c r="BA17" s="189">
        <f>SUM(BA10:BA16)</f>
        <v>0</v>
      </c>
      <c r="BB17" s="189">
        <f>SUM(BB10:BB16)</f>
        <v>0</v>
      </c>
      <c r="BC17" s="189">
        <f>SUM(BC10:BC16)</f>
        <v>0</v>
      </c>
      <c r="BD17" s="189">
        <f>SUM(BD10:BD16)</f>
        <v>0</v>
      </c>
      <c r="BE17" s="189">
        <f>SUM(BE10:BE16)</f>
        <v>0</v>
      </c>
    </row>
    <row r="18" spans="1:104" x14ac:dyDescent="0.2">
      <c r="A18" s="161" t="s">
        <v>72</v>
      </c>
      <c r="B18" s="162" t="s">
        <v>98</v>
      </c>
      <c r="C18" s="163" t="s">
        <v>99</v>
      </c>
      <c r="D18" s="164"/>
      <c r="E18" s="165"/>
      <c r="F18" s="165"/>
      <c r="G18" s="166"/>
      <c r="H18" s="167"/>
      <c r="I18" s="167"/>
      <c r="O18" s="168">
        <v>1</v>
      </c>
    </row>
    <row r="19" spans="1:104" x14ac:dyDescent="0.2">
      <c r="A19" s="169">
        <v>6</v>
      </c>
      <c r="B19" s="170" t="s">
        <v>100</v>
      </c>
      <c r="C19" s="171" t="s">
        <v>101</v>
      </c>
      <c r="D19" s="172" t="s">
        <v>102</v>
      </c>
      <c r="E19" s="173">
        <v>45.722799999999999</v>
      </c>
      <c r="F19" s="173">
        <v>0</v>
      </c>
      <c r="G19" s="174">
        <f>E19*F19</f>
        <v>0</v>
      </c>
      <c r="O19" s="168">
        <v>2</v>
      </c>
      <c r="AA19" s="144">
        <v>7</v>
      </c>
      <c r="AB19" s="144">
        <v>1</v>
      </c>
      <c r="AC19" s="144">
        <v>2</v>
      </c>
      <c r="AZ19" s="144">
        <v>1</v>
      </c>
      <c r="BA19" s="144">
        <f>IF(AZ19=1,G19,0)</f>
        <v>0</v>
      </c>
      <c r="BB19" s="144">
        <f>IF(AZ19=2,G19,0)</f>
        <v>0</v>
      </c>
      <c r="BC19" s="144">
        <f>IF(AZ19=3,G19,0)</f>
        <v>0</v>
      </c>
      <c r="BD19" s="144">
        <f>IF(AZ19=4,G19,0)</f>
        <v>0</v>
      </c>
      <c r="BE19" s="144">
        <f>IF(AZ19=5,G19,0)</f>
        <v>0</v>
      </c>
      <c r="CA19" s="175">
        <v>7</v>
      </c>
      <c r="CB19" s="175">
        <v>1</v>
      </c>
      <c r="CZ19" s="144">
        <v>0</v>
      </c>
    </row>
    <row r="20" spans="1:104" x14ac:dyDescent="0.2">
      <c r="A20" s="182"/>
      <c r="B20" s="183" t="s">
        <v>75</v>
      </c>
      <c r="C20" s="184" t="str">
        <f>CONCATENATE(B18," ",C18)</f>
        <v>99 Staveništní přesun hmot</v>
      </c>
      <c r="D20" s="185"/>
      <c r="E20" s="186"/>
      <c r="F20" s="187"/>
      <c r="G20" s="188">
        <f>SUM(G18:G19)</f>
        <v>0</v>
      </c>
      <c r="O20" s="168">
        <v>4</v>
      </c>
      <c r="BA20" s="189">
        <f>SUM(BA18:BA19)</f>
        <v>0</v>
      </c>
      <c r="BB20" s="189">
        <f>SUM(BB18:BB19)</f>
        <v>0</v>
      </c>
      <c r="BC20" s="189">
        <f>SUM(BC18:BC19)</f>
        <v>0</v>
      </c>
      <c r="BD20" s="189">
        <f>SUM(BD18:BD19)</f>
        <v>0</v>
      </c>
      <c r="BE20" s="189">
        <f>SUM(BE18:BE19)</f>
        <v>0</v>
      </c>
    </row>
    <row r="21" spans="1:104" x14ac:dyDescent="0.2">
      <c r="A21" s="161" t="s">
        <v>72</v>
      </c>
      <c r="B21" s="162" t="s">
        <v>103</v>
      </c>
      <c r="C21" s="163" t="s">
        <v>104</v>
      </c>
      <c r="D21" s="164"/>
      <c r="E21" s="165"/>
      <c r="F21" s="165"/>
      <c r="G21" s="166"/>
      <c r="H21" s="167"/>
      <c r="I21" s="167"/>
      <c r="O21" s="168">
        <v>1</v>
      </c>
    </row>
    <row r="22" spans="1:104" x14ac:dyDescent="0.2">
      <c r="A22" s="169">
        <v>7</v>
      </c>
      <c r="B22" s="170" t="s">
        <v>105</v>
      </c>
      <c r="C22" s="171" t="s">
        <v>106</v>
      </c>
      <c r="D22" s="172" t="s">
        <v>107</v>
      </c>
      <c r="E22" s="173">
        <v>120</v>
      </c>
      <c r="F22" s="173">
        <v>0</v>
      </c>
      <c r="G22" s="174">
        <f>E22*F22</f>
        <v>0</v>
      </c>
      <c r="O22" s="168">
        <v>2</v>
      </c>
      <c r="AA22" s="144">
        <v>1</v>
      </c>
      <c r="AB22" s="144">
        <v>7</v>
      </c>
      <c r="AC22" s="144">
        <v>7</v>
      </c>
      <c r="AZ22" s="144">
        <v>2</v>
      </c>
      <c r="BA22" s="144">
        <f>IF(AZ22=1,G22,0)</f>
        <v>0</v>
      </c>
      <c r="BB22" s="144">
        <f>IF(AZ22=2,G22,0)</f>
        <v>0</v>
      </c>
      <c r="BC22" s="144">
        <f>IF(AZ22=3,G22,0)</f>
        <v>0</v>
      </c>
      <c r="BD22" s="144">
        <f>IF(AZ22=4,G22,0)</f>
        <v>0</v>
      </c>
      <c r="BE22" s="144">
        <f>IF(AZ22=5,G22,0)</f>
        <v>0</v>
      </c>
      <c r="CA22" s="175">
        <v>1</v>
      </c>
      <c r="CB22" s="175">
        <v>7</v>
      </c>
      <c r="CZ22" s="144">
        <v>4.9899999999999996E-3</v>
      </c>
    </row>
    <row r="23" spans="1:104" x14ac:dyDescent="0.2">
      <c r="A23" s="169">
        <v>8</v>
      </c>
      <c r="B23" s="170" t="s">
        <v>108</v>
      </c>
      <c r="C23" s="171" t="s">
        <v>109</v>
      </c>
      <c r="D23" s="172" t="s">
        <v>84</v>
      </c>
      <c r="E23" s="173">
        <v>1</v>
      </c>
      <c r="F23" s="173">
        <v>0</v>
      </c>
      <c r="G23" s="174">
        <f>E23*F23</f>
        <v>0</v>
      </c>
      <c r="O23" s="168">
        <v>2</v>
      </c>
      <c r="AA23" s="144">
        <v>1</v>
      </c>
      <c r="AB23" s="144">
        <v>7</v>
      </c>
      <c r="AC23" s="144">
        <v>7</v>
      </c>
      <c r="AZ23" s="144">
        <v>2</v>
      </c>
      <c r="BA23" s="144">
        <f>IF(AZ23=1,G23,0)</f>
        <v>0</v>
      </c>
      <c r="BB23" s="144">
        <f>IF(AZ23=2,G23,0)</f>
        <v>0</v>
      </c>
      <c r="BC23" s="144">
        <f>IF(AZ23=3,G23,0)</f>
        <v>0</v>
      </c>
      <c r="BD23" s="144">
        <f>IF(AZ23=4,G23,0)</f>
        <v>0</v>
      </c>
      <c r="BE23" s="144">
        <f>IF(AZ23=5,G23,0)</f>
        <v>0</v>
      </c>
      <c r="CA23" s="175">
        <v>1</v>
      </c>
      <c r="CB23" s="175">
        <v>7</v>
      </c>
      <c r="CZ23" s="144">
        <v>2.0000000000000002E-5</v>
      </c>
    </row>
    <row r="24" spans="1:104" ht="22.5" x14ac:dyDescent="0.2">
      <c r="A24" s="169">
        <v>9</v>
      </c>
      <c r="B24" s="170" t="s">
        <v>110</v>
      </c>
      <c r="C24" s="171" t="s">
        <v>111</v>
      </c>
      <c r="D24" s="172" t="s">
        <v>89</v>
      </c>
      <c r="E24" s="173">
        <v>127</v>
      </c>
      <c r="F24" s="173">
        <v>0</v>
      </c>
      <c r="G24" s="174">
        <f>E24*F24</f>
        <v>0</v>
      </c>
      <c r="O24" s="168">
        <v>2</v>
      </c>
      <c r="AA24" s="144">
        <v>1</v>
      </c>
      <c r="AB24" s="144">
        <v>7</v>
      </c>
      <c r="AC24" s="144">
        <v>7</v>
      </c>
      <c r="AZ24" s="144">
        <v>2</v>
      </c>
      <c r="BA24" s="144">
        <f>IF(AZ24=1,G24,0)</f>
        <v>0</v>
      </c>
      <c r="BB24" s="144">
        <f>IF(AZ24=2,G24,0)</f>
        <v>0</v>
      </c>
      <c r="BC24" s="144">
        <f>IF(AZ24=3,G24,0)</f>
        <v>0</v>
      </c>
      <c r="BD24" s="144">
        <f>IF(AZ24=4,G24,0)</f>
        <v>0</v>
      </c>
      <c r="BE24" s="144">
        <f>IF(AZ24=5,G24,0)</f>
        <v>0</v>
      </c>
      <c r="CA24" s="175">
        <v>1</v>
      </c>
      <c r="CB24" s="175">
        <v>7</v>
      </c>
      <c r="CZ24" s="144">
        <v>1.452E-2</v>
      </c>
    </row>
    <row r="25" spans="1:104" x14ac:dyDescent="0.2">
      <c r="A25" s="176"/>
      <c r="B25" s="178"/>
      <c r="C25" s="225" t="s">
        <v>112</v>
      </c>
      <c r="D25" s="226"/>
      <c r="E25" s="179">
        <v>127</v>
      </c>
      <c r="F25" s="180"/>
      <c r="G25" s="181"/>
      <c r="M25" s="177" t="s">
        <v>112</v>
      </c>
      <c r="O25" s="168"/>
    </row>
    <row r="26" spans="1:104" x14ac:dyDescent="0.2">
      <c r="A26" s="169">
        <v>10</v>
      </c>
      <c r="B26" s="170" t="s">
        <v>113</v>
      </c>
      <c r="C26" s="171" t="s">
        <v>114</v>
      </c>
      <c r="D26" s="172" t="s">
        <v>89</v>
      </c>
      <c r="E26" s="173">
        <v>127</v>
      </c>
      <c r="F26" s="173">
        <v>0</v>
      </c>
      <c r="G26" s="174">
        <f>E26*F26</f>
        <v>0</v>
      </c>
      <c r="O26" s="168">
        <v>2</v>
      </c>
      <c r="AA26" s="144">
        <v>1</v>
      </c>
      <c r="AB26" s="144">
        <v>7</v>
      </c>
      <c r="AC26" s="144">
        <v>7</v>
      </c>
      <c r="AZ26" s="144">
        <v>2</v>
      </c>
      <c r="BA26" s="144">
        <f>IF(AZ26=1,G26,0)</f>
        <v>0</v>
      </c>
      <c r="BB26" s="144">
        <f>IF(AZ26=2,G26,0)</f>
        <v>0</v>
      </c>
      <c r="BC26" s="144">
        <f>IF(AZ26=3,G26,0)</f>
        <v>0</v>
      </c>
      <c r="BD26" s="144">
        <f>IF(AZ26=4,G26,0)</f>
        <v>0</v>
      </c>
      <c r="BE26" s="144">
        <f>IF(AZ26=5,G26,0)</f>
        <v>0</v>
      </c>
      <c r="CA26" s="175">
        <v>1</v>
      </c>
      <c r="CB26" s="175">
        <v>7</v>
      </c>
      <c r="CZ26" s="144">
        <v>0</v>
      </c>
    </row>
    <row r="27" spans="1:104" ht="22.5" x14ac:dyDescent="0.2">
      <c r="A27" s="169">
        <v>11</v>
      </c>
      <c r="B27" s="170" t="s">
        <v>115</v>
      </c>
      <c r="C27" s="171" t="s">
        <v>116</v>
      </c>
      <c r="D27" s="172" t="s">
        <v>89</v>
      </c>
      <c r="E27" s="173">
        <v>773</v>
      </c>
      <c r="F27" s="173">
        <v>0</v>
      </c>
      <c r="G27" s="174">
        <f>E27*F27</f>
        <v>0</v>
      </c>
      <c r="O27" s="168">
        <v>2</v>
      </c>
      <c r="AA27" s="144">
        <v>1</v>
      </c>
      <c r="AB27" s="144">
        <v>0</v>
      </c>
      <c r="AC27" s="144">
        <v>0</v>
      </c>
      <c r="AZ27" s="144">
        <v>2</v>
      </c>
      <c r="BA27" s="144">
        <f>IF(AZ27=1,G27,0)</f>
        <v>0</v>
      </c>
      <c r="BB27" s="144">
        <f>IF(AZ27=2,G27,0)</f>
        <v>0</v>
      </c>
      <c r="BC27" s="144">
        <f>IF(AZ27=3,G27,0)</f>
        <v>0</v>
      </c>
      <c r="BD27" s="144">
        <f>IF(AZ27=4,G27,0)</f>
        <v>0</v>
      </c>
      <c r="BE27" s="144">
        <f>IF(AZ27=5,G27,0)</f>
        <v>0</v>
      </c>
      <c r="CA27" s="175">
        <v>1</v>
      </c>
      <c r="CB27" s="175">
        <v>0</v>
      </c>
      <c r="CZ27" s="144">
        <v>4.0299999999999997E-3</v>
      </c>
    </row>
    <row r="28" spans="1:104" x14ac:dyDescent="0.2">
      <c r="A28" s="176"/>
      <c r="B28" s="178"/>
      <c r="C28" s="225" t="s">
        <v>117</v>
      </c>
      <c r="D28" s="226"/>
      <c r="E28" s="179">
        <v>773</v>
      </c>
      <c r="F28" s="180"/>
      <c r="G28" s="181"/>
      <c r="M28" s="177" t="s">
        <v>117</v>
      </c>
      <c r="O28" s="168"/>
    </row>
    <row r="29" spans="1:104" x14ac:dyDescent="0.2">
      <c r="A29" s="169">
        <v>12</v>
      </c>
      <c r="B29" s="170" t="s">
        <v>118</v>
      </c>
      <c r="C29" s="171" t="s">
        <v>119</v>
      </c>
      <c r="D29" s="172" t="s">
        <v>89</v>
      </c>
      <c r="E29" s="173">
        <v>773</v>
      </c>
      <c r="F29" s="173">
        <v>0</v>
      </c>
      <c r="G29" s="174">
        <f>E29*F29</f>
        <v>0</v>
      </c>
      <c r="O29" s="168">
        <v>2</v>
      </c>
      <c r="AA29" s="144">
        <v>1</v>
      </c>
      <c r="AB29" s="144">
        <v>7</v>
      </c>
      <c r="AC29" s="144">
        <v>7</v>
      </c>
      <c r="AZ29" s="144">
        <v>2</v>
      </c>
      <c r="BA29" s="144">
        <f>IF(AZ29=1,G29,0)</f>
        <v>0</v>
      </c>
      <c r="BB29" s="144">
        <f>IF(AZ29=2,G29,0)</f>
        <v>0</v>
      </c>
      <c r="BC29" s="144">
        <f>IF(AZ29=3,G29,0)</f>
        <v>0</v>
      </c>
      <c r="BD29" s="144">
        <f>IF(AZ29=4,G29,0)</f>
        <v>0</v>
      </c>
      <c r="BE29" s="144">
        <f>IF(AZ29=5,G29,0)</f>
        <v>0</v>
      </c>
      <c r="CA29" s="175">
        <v>1</v>
      </c>
      <c r="CB29" s="175">
        <v>7</v>
      </c>
      <c r="CZ29" s="144">
        <v>0</v>
      </c>
    </row>
    <row r="30" spans="1:104" x14ac:dyDescent="0.2">
      <c r="A30" s="169">
        <v>13</v>
      </c>
      <c r="B30" s="170" t="s">
        <v>120</v>
      </c>
      <c r="C30" s="171" t="s">
        <v>121</v>
      </c>
      <c r="D30" s="172" t="s">
        <v>89</v>
      </c>
      <c r="E30" s="173">
        <v>1500</v>
      </c>
      <c r="F30" s="173">
        <v>0</v>
      </c>
      <c r="G30" s="174">
        <f>E30*F30</f>
        <v>0</v>
      </c>
      <c r="O30" s="168">
        <v>2</v>
      </c>
      <c r="AA30" s="144">
        <v>1</v>
      </c>
      <c r="AB30" s="144">
        <v>0</v>
      </c>
      <c r="AC30" s="144">
        <v>0</v>
      </c>
      <c r="AZ30" s="144">
        <v>2</v>
      </c>
      <c r="BA30" s="144">
        <f>IF(AZ30=1,G30,0)</f>
        <v>0</v>
      </c>
      <c r="BB30" s="144">
        <f>IF(AZ30=2,G30,0)</f>
        <v>0</v>
      </c>
      <c r="BC30" s="144">
        <f>IF(AZ30=3,G30,0)</f>
        <v>0</v>
      </c>
      <c r="BD30" s="144">
        <f>IF(AZ30=4,G30,0)</f>
        <v>0</v>
      </c>
      <c r="BE30" s="144">
        <f>IF(AZ30=5,G30,0)</f>
        <v>0</v>
      </c>
      <c r="CA30" s="175">
        <v>1</v>
      </c>
      <c r="CB30" s="175">
        <v>0</v>
      </c>
      <c r="CZ30" s="144">
        <v>6.0000000000000002E-5</v>
      </c>
    </row>
    <row r="31" spans="1:104" x14ac:dyDescent="0.2">
      <c r="A31" s="176"/>
      <c r="B31" s="178"/>
      <c r="C31" s="225" t="s">
        <v>122</v>
      </c>
      <c r="D31" s="226"/>
      <c r="E31" s="179">
        <v>660.96</v>
      </c>
      <c r="F31" s="180"/>
      <c r="G31" s="181"/>
      <c r="M31" s="177" t="s">
        <v>122</v>
      </c>
      <c r="O31" s="168"/>
    </row>
    <row r="32" spans="1:104" x14ac:dyDescent="0.2">
      <c r="A32" s="176"/>
      <c r="B32" s="178"/>
      <c r="C32" s="225" t="s">
        <v>123</v>
      </c>
      <c r="D32" s="226"/>
      <c r="E32" s="179">
        <v>87.04</v>
      </c>
      <c r="F32" s="180"/>
      <c r="G32" s="181"/>
      <c r="M32" s="177" t="s">
        <v>123</v>
      </c>
      <c r="O32" s="168"/>
    </row>
    <row r="33" spans="1:104" x14ac:dyDescent="0.2">
      <c r="A33" s="176"/>
      <c r="B33" s="178"/>
      <c r="C33" s="225" t="s">
        <v>124</v>
      </c>
      <c r="D33" s="226"/>
      <c r="E33" s="179">
        <v>74.239999999999995</v>
      </c>
      <c r="F33" s="180"/>
      <c r="G33" s="181"/>
      <c r="M33" s="177" t="s">
        <v>124</v>
      </c>
      <c r="O33" s="168"/>
    </row>
    <row r="34" spans="1:104" x14ac:dyDescent="0.2">
      <c r="A34" s="176"/>
      <c r="B34" s="178"/>
      <c r="C34" s="225" t="s">
        <v>125</v>
      </c>
      <c r="D34" s="226"/>
      <c r="E34" s="179">
        <v>134.4</v>
      </c>
      <c r="F34" s="180"/>
      <c r="G34" s="181"/>
      <c r="M34" s="177" t="s">
        <v>125</v>
      </c>
      <c r="O34" s="168"/>
    </row>
    <row r="35" spans="1:104" x14ac:dyDescent="0.2">
      <c r="A35" s="176"/>
      <c r="B35" s="178"/>
      <c r="C35" s="225" t="s">
        <v>126</v>
      </c>
      <c r="D35" s="226"/>
      <c r="E35" s="179">
        <v>36.04</v>
      </c>
      <c r="F35" s="180"/>
      <c r="G35" s="181"/>
      <c r="M35" s="177" t="s">
        <v>126</v>
      </c>
      <c r="O35" s="168"/>
    </row>
    <row r="36" spans="1:104" x14ac:dyDescent="0.2">
      <c r="A36" s="176"/>
      <c r="B36" s="178"/>
      <c r="C36" s="225" t="s">
        <v>127</v>
      </c>
      <c r="D36" s="226"/>
      <c r="E36" s="179">
        <v>74.8</v>
      </c>
      <c r="F36" s="180"/>
      <c r="G36" s="181"/>
      <c r="M36" s="177" t="s">
        <v>127</v>
      </c>
      <c r="O36" s="168"/>
    </row>
    <row r="37" spans="1:104" x14ac:dyDescent="0.2">
      <c r="A37" s="176"/>
      <c r="B37" s="178"/>
      <c r="C37" s="225" t="s">
        <v>128</v>
      </c>
      <c r="D37" s="226"/>
      <c r="E37" s="179">
        <v>115.2</v>
      </c>
      <c r="F37" s="180"/>
      <c r="G37" s="181"/>
      <c r="M37" s="177" t="s">
        <v>128</v>
      </c>
      <c r="O37" s="168"/>
    </row>
    <row r="38" spans="1:104" x14ac:dyDescent="0.2">
      <c r="A38" s="176"/>
      <c r="B38" s="178"/>
      <c r="C38" s="225" t="s">
        <v>129</v>
      </c>
      <c r="D38" s="226"/>
      <c r="E38" s="179">
        <v>317.32</v>
      </c>
      <c r="F38" s="180"/>
      <c r="G38" s="181"/>
      <c r="M38" s="177" t="s">
        <v>129</v>
      </c>
      <c r="O38" s="168"/>
    </row>
    <row r="39" spans="1:104" x14ac:dyDescent="0.2">
      <c r="A39" s="169">
        <v>14</v>
      </c>
      <c r="B39" s="170" t="s">
        <v>130</v>
      </c>
      <c r="C39" s="171" t="s">
        <v>131</v>
      </c>
      <c r="D39" s="172" t="s">
        <v>107</v>
      </c>
      <c r="E39" s="173">
        <v>12</v>
      </c>
      <c r="F39" s="173">
        <v>0</v>
      </c>
      <c r="G39" s="174">
        <f>E39*F39</f>
        <v>0</v>
      </c>
      <c r="O39" s="168">
        <v>2</v>
      </c>
      <c r="AA39" s="144">
        <v>2</v>
      </c>
      <c r="AB39" s="144">
        <v>7</v>
      </c>
      <c r="AC39" s="144">
        <v>7</v>
      </c>
      <c r="AZ39" s="144">
        <v>2</v>
      </c>
      <c r="BA39" s="144">
        <f>IF(AZ39=1,G39,0)</f>
        <v>0</v>
      </c>
      <c r="BB39" s="144">
        <f>IF(AZ39=2,G39,0)</f>
        <v>0</v>
      </c>
      <c r="BC39" s="144">
        <f>IF(AZ39=3,G39,0)</f>
        <v>0</v>
      </c>
      <c r="BD39" s="144">
        <f>IF(AZ39=4,G39,0)</f>
        <v>0</v>
      </c>
      <c r="BE39" s="144">
        <f>IF(AZ39=5,G39,0)</f>
        <v>0</v>
      </c>
      <c r="CA39" s="175">
        <v>2</v>
      </c>
      <c r="CB39" s="175">
        <v>7</v>
      </c>
      <c r="CZ39" s="144">
        <v>7.26E-3</v>
      </c>
    </row>
    <row r="40" spans="1:104" x14ac:dyDescent="0.2">
      <c r="A40" s="176"/>
      <c r="B40" s="178"/>
      <c r="C40" s="225" t="s">
        <v>132</v>
      </c>
      <c r="D40" s="226"/>
      <c r="E40" s="179">
        <v>8</v>
      </c>
      <c r="F40" s="180"/>
      <c r="G40" s="181"/>
      <c r="M40" s="177" t="s">
        <v>132</v>
      </c>
      <c r="O40" s="168"/>
    </row>
    <row r="41" spans="1:104" x14ac:dyDescent="0.2">
      <c r="A41" s="176"/>
      <c r="B41" s="178"/>
      <c r="C41" s="225" t="s">
        <v>133</v>
      </c>
      <c r="D41" s="226"/>
      <c r="E41" s="179">
        <v>4</v>
      </c>
      <c r="F41" s="180"/>
      <c r="G41" s="181"/>
      <c r="M41" s="177" t="s">
        <v>133</v>
      </c>
      <c r="O41" s="168"/>
    </row>
    <row r="42" spans="1:104" x14ac:dyDescent="0.2">
      <c r="A42" s="169">
        <v>15</v>
      </c>
      <c r="B42" s="170" t="s">
        <v>134</v>
      </c>
      <c r="C42" s="171" t="s">
        <v>135</v>
      </c>
      <c r="D42" s="172" t="s">
        <v>107</v>
      </c>
      <c r="E42" s="173">
        <v>219</v>
      </c>
      <c r="F42" s="173">
        <v>0</v>
      </c>
      <c r="G42" s="174">
        <f>E42*F42</f>
        <v>0</v>
      </c>
      <c r="O42" s="168">
        <v>2</v>
      </c>
      <c r="AA42" s="144">
        <v>2</v>
      </c>
      <c r="AB42" s="144">
        <v>0</v>
      </c>
      <c r="AC42" s="144">
        <v>0</v>
      </c>
      <c r="AZ42" s="144">
        <v>2</v>
      </c>
      <c r="BA42" s="144">
        <f>IF(AZ42=1,G42,0)</f>
        <v>0</v>
      </c>
      <c r="BB42" s="144">
        <f>IF(AZ42=2,G42,0)</f>
        <v>0</v>
      </c>
      <c r="BC42" s="144">
        <f>IF(AZ42=3,G42,0)</f>
        <v>0</v>
      </c>
      <c r="BD42" s="144">
        <f>IF(AZ42=4,G42,0)</f>
        <v>0</v>
      </c>
      <c r="BE42" s="144">
        <f>IF(AZ42=5,G42,0)</f>
        <v>0</v>
      </c>
      <c r="CA42" s="175">
        <v>2</v>
      </c>
      <c r="CB42" s="175">
        <v>0</v>
      </c>
      <c r="CZ42" s="144">
        <v>1.4829999999999999E-2</v>
      </c>
    </row>
    <row r="43" spans="1:104" x14ac:dyDescent="0.2">
      <c r="A43" s="176"/>
      <c r="B43" s="178"/>
      <c r="C43" s="225" t="s">
        <v>136</v>
      </c>
      <c r="D43" s="226"/>
      <c r="E43" s="179">
        <v>33</v>
      </c>
      <c r="F43" s="180"/>
      <c r="G43" s="181"/>
      <c r="M43" s="177" t="s">
        <v>136</v>
      </c>
      <c r="O43" s="168"/>
    </row>
    <row r="44" spans="1:104" ht="22.5" x14ac:dyDescent="0.2">
      <c r="A44" s="176"/>
      <c r="B44" s="178"/>
      <c r="C44" s="225" t="s">
        <v>137</v>
      </c>
      <c r="D44" s="226"/>
      <c r="E44" s="179">
        <v>113</v>
      </c>
      <c r="F44" s="180"/>
      <c r="G44" s="181"/>
      <c r="M44" s="177" t="s">
        <v>137</v>
      </c>
      <c r="O44" s="168"/>
    </row>
    <row r="45" spans="1:104" x14ac:dyDescent="0.2">
      <c r="A45" s="176"/>
      <c r="B45" s="178"/>
      <c r="C45" s="225" t="s">
        <v>138</v>
      </c>
      <c r="D45" s="226"/>
      <c r="E45" s="179">
        <v>73</v>
      </c>
      <c r="F45" s="180"/>
      <c r="G45" s="181"/>
      <c r="M45" s="177" t="s">
        <v>138</v>
      </c>
      <c r="O45" s="168"/>
    </row>
    <row r="46" spans="1:104" x14ac:dyDescent="0.2">
      <c r="A46" s="169">
        <v>16</v>
      </c>
      <c r="B46" s="170" t="s">
        <v>139</v>
      </c>
      <c r="C46" s="171" t="s">
        <v>140</v>
      </c>
      <c r="D46" s="172" t="s">
        <v>107</v>
      </c>
      <c r="E46" s="173">
        <v>39</v>
      </c>
      <c r="F46" s="173">
        <v>0</v>
      </c>
      <c r="G46" s="174">
        <f>E46*F46</f>
        <v>0</v>
      </c>
      <c r="O46" s="168">
        <v>2</v>
      </c>
      <c r="AA46" s="144">
        <v>2</v>
      </c>
      <c r="AB46" s="144">
        <v>7</v>
      </c>
      <c r="AC46" s="144">
        <v>7</v>
      </c>
      <c r="AZ46" s="144">
        <v>2</v>
      </c>
      <c r="BA46" s="144">
        <f>IF(AZ46=1,G46,0)</f>
        <v>0</v>
      </c>
      <c r="BB46" s="144">
        <f>IF(AZ46=2,G46,0)</f>
        <v>0</v>
      </c>
      <c r="BC46" s="144">
        <f>IF(AZ46=3,G46,0)</f>
        <v>0</v>
      </c>
      <c r="BD46" s="144">
        <f>IF(AZ46=4,G46,0)</f>
        <v>0</v>
      </c>
      <c r="BE46" s="144">
        <f>IF(AZ46=5,G46,0)</f>
        <v>0</v>
      </c>
      <c r="CA46" s="175">
        <v>2</v>
      </c>
      <c r="CB46" s="175">
        <v>7</v>
      </c>
      <c r="CZ46" s="144">
        <v>1.618E-2</v>
      </c>
    </row>
    <row r="47" spans="1:104" x14ac:dyDescent="0.2">
      <c r="A47" s="176"/>
      <c r="B47" s="178"/>
      <c r="C47" s="225" t="s">
        <v>141</v>
      </c>
      <c r="D47" s="226"/>
      <c r="E47" s="179">
        <v>3</v>
      </c>
      <c r="F47" s="180"/>
      <c r="G47" s="181"/>
      <c r="M47" s="177" t="s">
        <v>141</v>
      </c>
      <c r="O47" s="168"/>
    </row>
    <row r="48" spans="1:104" x14ac:dyDescent="0.2">
      <c r="A48" s="176"/>
      <c r="B48" s="178"/>
      <c r="C48" s="225" t="s">
        <v>142</v>
      </c>
      <c r="D48" s="226"/>
      <c r="E48" s="179">
        <v>19</v>
      </c>
      <c r="F48" s="180"/>
      <c r="G48" s="181"/>
      <c r="M48" s="177" t="s">
        <v>142</v>
      </c>
      <c r="O48" s="168"/>
    </row>
    <row r="49" spans="1:104" x14ac:dyDescent="0.2">
      <c r="A49" s="176"/>
      <c r="B49" s="178"/>
      <c r="C49" s="225" t="s">
        <v>143</v>
      </c>
      <c r="D49" s="226"/>
      <c r="E49" s="179">
        <v>4</v>
      </c>
      <c r="F49" s="180"/>
      <c r="G49" s="181"/>
      <c r="M49" s="177" t="s">
        <v>143</v>
      </c>
      <c r="O49" s="168"/>
    </row>
    <row r="50" spans="1:104" x14ac:dyDescent="0.2">
      <c r="A50" s="176"/>
      <c r="B50" s="178"/>
      <c r="C50" s="225" t="s">
        <v>144</v>
      </c>
      <c r="D50" s="226"/>
      <c r="E50" s="179">
        <v>13</v>
      </c>
      <c r="F50" s="180"/>
      <c r="G50" s="181"/>
      <c r="M50" s="177" t="s">
        <v>144</v>
      </c>
      <c r="O50" s="168"/>
    </row>
    <row r="51" spans="1:104" x14ac:dyDescent="0.2">
      <c r="A51" s="169">
        <v>17</v>
      </c>
      <c r="B51" s="170" t="s">
        <v>145</v>
      </c>
      <c r="C51" s="171" t="s">
        <v>146</v>
      </c>
      <c r="D51" s="172" t="s">
        <v>107</v>
      </c>
      <c r="E51" s="173">
        <v>33</v>
      </c>
      <c r="F51" s="173">
        <v>0</v>
      </c>
      <c r="G51" s="174">
        <f>E51*F51</f>
        <v>0</v>
      </c>
      <c r="O51" s="168">
        <v>2</v>
      </c>
      <c r="AA51" s="144">
        <v>2</v>
      </c>
      <c r="AB51" s="144">
        <v>7</v>
      </c>
      <c r="AC51" s="144">
        <v>7</v>
      </c>
      <c r="AZ51" s="144">
        <v>2</v>
      </c>
      <c r="BA51" s="144">
        <f>IF(AZ51=1,G51,0)</f>
        <v>0</v>
      </c>
      <c r="BB51" s="144">
        <f>IF(AZ51=2,G51,0)</f>
        <v>0</v>
      </c>
      <c r="BC51" s="144">
        <f>IF(AZ51=3,G51,0)</f>
        <v>0</v>
      </c>
      <c r="BD51" s="144">
        <f>IF(AZ51=4,G51,0)</f>
        <v>0</v>
      </c>
      <c r="BE51" s="144">
        <f>IF(AZ51=5,G51,0)</f>
        <v>0</v>
      </c>
      <c r="CA51" s="175">
        <v>2</v>
      </c>
      <c r="CB51" s="175">
        <v>7</v>
      </c>
      <c r="CZ51" s="144">
        <v>2.657E-2</v>
      </c>
    </row>
    <row r="52" spans="1:104" x14ac:dyDescent="0.2">
      <c r="A52" s="176"/>
      <c r="B52" s="178"/>
      <c r="C52" s="225" t="s">
        <v>147</v>
      </c>
      <c r="D52" s="226"/>
      <c r="E52" s="179">
        <v>22</v>
      </c>
      <c r="F52" s="180"/>
      <c r="G52" s="181"/>
      <c r="M52" s="177" t="s">
        <v>147</v>
      </c>
      <c r="O52" s="168"/>
    </row>
    <row r="53" spans="1:104" x14ac:dyDescent="0.2">
      <c r="A53" s="176"/>
      <c r="B53" s="178"/>
      <c r="C53" s="225" t="s">
        <v>148</v>
      </c>
      <c r="D53" s="226"/>
      <c r="E53" s="179">
        <v>11</v>
      </c>
      <c r="F53" s="180"/>
      <c r="G53" s="181"/>
      <c r="M53" s="177" t="s">
        <v>148</v>
      </c>
      <c r="O53" s="168"/>
    </row>
    <row r="54" spans="1:104" x14ac:dyDescent="0.2">
      <c r="A54" s="169">
        <v>18</v>
      </c>
      <c r="B54" s="170" t="s">
        <v>149</v>
      </c>
      <c r="C54" s="171" t="s">
        <v>150</v>
      </c>
      <c r="D54" s="172" t="s">
        <v>102</v>
      </c>
      <c r="E54" s="173">
        <v>5.6480499999999996</v>
      </c>
      <c r="F54" s="173">
        <v>0</v>
      </c>
      <c r="G54" s="174">
        <f>E54*F54</f>
        <v>0</v>
      </c>
      <c r="O54" s="168">
        <v>2</v>
      </c>
      <c r="AA54" s="144">
        <v>7</v>
      </c>
      <c r="AB54" s="144">
        <v>1001</v>
      </c>
      <c r="AC54" s="144">
        <v>5</v>
      </c>
      <c r="AZ54" s="144">
        <v>2</v>
      </c>
      <c r="BA54" s="144">
        <f>IF(AZ54=1,G54,0)</f>
        <v>0</v>
      </c>
      <c r="BB54" s="144">
        <f>IF(AZ54=2,G54,0)</f>
        <v>0</v>
      </c>
      <c r="BC54" s="144">
        <f>IF(AZ54=3,G54,0)</f>
        <v>0</v>
      </c>
      <c r="BD54" s="144">
        <f>IF(AZ54=4,G54,0)</f>
        <v>0</v>
      </c>
      <c r="BE54" s="144">
        <f>IF(AZ54=5,G54,0)</f>
        <v>0</v>
      </c>
      <c r="CA54" s="175">
        <v>7</v>
      </c>
      <c r="CB54" s="175">
        <v>1001</v>
      </c>
      <c r="CZ54" s="144">
        <v>0</v>
      </c>
    </row>
    <row r="55" spans="1:104" x14ac:dyDescent="0.2">
      <c r="A55" s="182"/>
      <c r="B55" s="183" t="s">
        <v>75</v>
      </c>
      <c r="C55" s="184" t="str">
        <f>CONCATENATE(B21," ",C21)</f>
        <v>762 Konstrukce tesařské</v>
      </c>
      <c r="D55" s="185"/>
      <c r="E55" s="186"/>
      <c r="F55" s="187"/>
      <c r="G55" s="188">
        <f>SUM(G21:G54)</f>
        <v>0</v>
      </c>
      <c r="O55" s="168">
        <v>4</v>
      </c>
      <c r="BA55" s="189">
        <f>SUM(BA21:BA54)</f>
        <v>0</v>
      </c>
      <c r="BB55" s="189">
        <f>SUM(BB21:BB54)</f>
        <v>0</v>
      </c>
      <c r="BC55" s="189">
        <f>SUM(BC21:BC54)</f>
        <v>0</v>
      </c>
      <c r="BD55" s="189">
        <f>SUM(BD21:BD54)</f>
        <v>0</v>
      </c>
      <c r="BE55" s="189">
        <f>SUM(BE21:BE54)</f>
        <v>0</v>
      </c>
    </row>
    <row r="56" spans="1:104" x14ac:dyDescent="0.2">
      <c r="A56" s="161" t="s">
        <v>72</v>
      </c>
      <c r="B56" s="162" t="s">
        <v>151</v>
      </c>
      <c r="C56" s="163" t="s">
        <v>152</v>
      </c>
      <c r="D56" s="164"/>
      <c r="E56" s="165"/>
      <c r="F56" s="165"/>
      <c r="G56" s="166"/>
      <c r="H56" s="167"/>
      <c r="I56" s="167"/>
      <c r="O56" s="168">
        <v>1</v>
      </c>
    </row>
    <row r="57" spans="1:104" x14ac:dyDescent="0.2">
      <c r="A57" s="169">
        <v>19</v>
      </c>
      <c r="B57" s="170" t="s">
        <v>153</v>
      </c>
      <c r="C57" s="171" t="s">
        <v>154</v>
      </c>
      <c r="D57" s="172" t="s">
        <v>107</v>
      </c>
      <c r="E57" s="173">
        <v>12</v>
      </c>
      <c r="F57" s="173">
        <v>0</v>
      </c>
      <c r="G57" s="174">
        <f>E57*F57</f>
        <v>0</v>
      </c>
      <c r="O57" s="168">
        <v>2</v>
      </c>
      <c r="AA57" s="144">
        <v>1</v>
      </c>
      <c r="AB57" s="144">
        <v>0</v>
      </c>
      <c r="AC57" s="144">
        <v>0</v>
      </c>
      <c r="AZ57" s="144">
        <v>2</v>
      </c>
      <c r="BA57" s="144">
        <f>IF(AZ57=1,G57,0)</f>
        <v>0</v>
      </c>
      <c r="BB57" s="144">
        <f>IF(AZ57=2,G57,0)</f>
        <v>0</v>
      </c>
      <c r="BC57" s="144">
        <f>IF(AZ57=3,G57,0)</f>
        <v>0</v>
      </c>
      <c r="BD57" s="144">
        <f>IF(AZ57=4,G57,0)</f>
        <v>0</v>
      </c>
      <c r="BE57" s="144">
        <f>IF(AZ57=5,G57,0)</f>
        <v>0</v>
      </c>
      <c r="CA57" s="175">
        <v>1</v>
      </c>
      <c r="CB57" s="175">
        <v>0</v>
      </c>
      <c r="CZ57" s="144">
        <v>3.0999999999999999E-3</v>
      </c>
    </row>
    <row r="58" spans="1:104" x14ac:dyDescent="0.2">
      <c r="A58" s="169">
        <v>20</v>
      </c>
      <c r="B58" s="170" t="s">
        <v>155</v>
      </c>
      <c r="C58" s="171" t="s">
        <v>156</v>
      </c>
      <c r="D58" s="172" t="s">
        <v>107</v>
      </c>
      <c r="E58" s="173">
        <v>12</v>
      </c>
      <c r="F58" s="173">
        <v>0</v>
      </c>
      <c r="G58" s="174">
        <f>E58*F58</f>
        <v>0</v>
      </c>
      <c r="O58" s="168">
        <v>2</v>
      </c>
      <c r="AA58" s="144">
        <v>1</v>
      </c>
      <c r="AB58" s="144">
        <v>7</v>
      </c>
      <c r="AC58" s="144">
        <v>7</v>
      </c>
      <c r="AZ58" s="144">
        <v>2</v>
      </c>
      <c r="BA58" s="144">
        <f>IF(AZ58=1,G58,0)</f>
        <v>0</v>
      </c>
      <c r="BB58" s="144">
        <f>IF(AZ58=2,G58,0)</f>
        <v>0</v>
      </c>
      <c r="BC58" s="144">
        <f>IF(AZ58=3,G58,0)</f>
        <v>0</v>
      </c>
      <c r="BD58" s="144">
        <f>IF(AZ58=4,G58,0)</f>
        <v>0</v>
      </c>
      <c r="BE58" s="144">
        <f>IF(AZ58=5,G58,0)</f>
        <v>0</v>
      </c>
      <c r="CA58" s="175">
        <v>1</v>
      </c>
      <c r="CB58" s="175">
        <v>7</v>
      </c>
      <c r="CZ58" s="144">
        <v>0</v>
      </c>
    </row>
    <row r="59" spans="1:104" x14ac:dyDescent="0.2">
      <c r="A59" s="176"/>
      <c r="B59" s="178"/>
      <c r="C59" s="225" t="s">
        <v>157</v>
      </c>
      <c r="D59" s="226"/>
      <c r="E59" s="179">
        <v>12</v>
      </c>
      <c r="F59" s="180"/>
      <c r="G59" s="181"/>
      <c r="M59" s="177" t="s">
        <v>157</v>
      </c>
      <c r="O59" s="168"/>
    </row>
    <row r="60" spans="1:104" x14ac:dyDescent="0.2">
      <c r="A60" s="169">
        <v>21</v>
      </c>
      <c r="B60" s="170" t="s">
        <v>158</v>
      </c>
      <c r="C60" s="171" t="s">
        <v>159</v>
      </c>
      <c r="D60" s="172" t="s">
        <v>160</v>
      </c>
      <c r="E60" s="173">
        <v>136</v>
      </c>
      <c r="F60" s="173">
        <v>0</v>
      </c>
      <c r="G60" s="174">
        <f>E60*F60</f>
        <v>0</v>
      </c>
      <c r="O60" s="168">
        <v>2</v>
      </c>
      <c r="AA60" s="144">
        <v>1</v>
      </c>
      <c r="AB60" s="144">
        <v>7</v>
      </c>
      <c r="AC60" s="144">
        <v>7</v>
      </c>
      <c r="AZ60" s="144">
        <v>2</v>
      </c>
      <c r="BA60" s="144">
        <f>IF(AZ60=1,G60,0)</f>
        <v>0</v>
      </c>
      <c r="BB60" s="144">
        <f>IF(AZ60=2,G60,0)</f>
        <v>0</v>
      </c>
      <c r="BC60" s="144">
        <f>IF(AZ60=3,G60,0)</f>
        <v>0</v>
      </c>
      <c r="BD60" s="144">
        <f>IF(AZ60=4,G60,0)</f>
        <v>0</v>
      </c>
      <c r="BE60" s="144">
        <f>IF(AZ60=5,G60,0)</f>
        <v>0</v>
      </c>
      <c r="CA60" s="175">
        <v>1</v>
      </c>
      <c r="CB60" s="175">
        <v>7</v>
      </c>
      <c r="CZ60" s="144">
        <v>0</v>
      </c>
    </row>
    <row r="61" spans="1:104" x14ac:dyDescent="0.2">
      <c r="A61" s="169">
        <v>22</v>
      </c>
      <c r="B61" s="170" t="s">
        <v>161</v>
      </c>
      <c r="C61" s="171" t="s">
        <v>162</v>
      </c>
      <c r="D61" s="172" t="s">
        <v>107</v>
      </c>
      <c r="E61" s="173">
        <v>126.6</v>
      </c>
      <c r="F61" s="173">
        <v>0</v>
      </c>
      <c r="G61" s="174">
        <f>E61*F61</f>
        <v>0</v>
      </c>
      <c r="O61" s="168">
        <v>2</v>
      </c>
      <c r="AA61" s="144">
        <v>1</v>
      </c>
      <c r="AB61" s="144">
        <v>7</v>
      </c>
      <c r="AC61" s="144">
        <v>7</v>
      </c>
      <c r="AZ61" s="144">
        <v>2</v>
      </c>
      <c r="BA61" s="144">
        <f>IF(AZ61=1,G61,0)</f>
        <v>0</v>
      </c>
      <c r="BB61" s="144">
        <f>IF(AZ61=2,G61,0)</f>
        <v>0</v>
      </c>
      <c r="BC61" s="144">
        <f>IF(AZ61=3,G61,0)</f>
        <v>0</v>
      </c>
      <c r="BD61" s="144">
        <f>IF(AZ61=4,G61,0)</f>
        <v>0</v>
      </c>
      <c r="BE61" s="144">
        <f>IF(AZ61=5,G61,0)</f>
        <v>0</v>
      </c>
      <c r="CA61" s="175">
        <v>1</v>
      </c>
      <c r="CB61" s="175">
        <v>7</v>
      </c>
      <c r="CZ61" s="144">
        <v>6.9899999999999997E-3</v>
      </c>
    </row>
    <row r="62" spans="1:104" x14ac:dyDescent="0.2">
      <c r="A62" s="169">
        <v>23</v>
      </c>
      <c r="B62" s="170" t="s">
        <v>163</v>
      </c>
      <c r="C62" s="171" t="s">
        <v>164</v>
      </c>
      <c r="D62" s="172" t="s">
        <v>107</v>
      </c>
      <c r="E62" s="173">
        <v>126.6</v>
      </c>
      <c r="F62" s="173">
        <v>0</v>
      </c>
      <c r="G62" s="174">
        <f>E62*F62</f>
        <v>0</v>
      </c>
      <c r="O62" s="168">
        <v>2</v>
      </c>
      <c r="AA62" s="144">
        <v>1</v>
      </c>
      <c r="AB62" s="144">
        <v>0</v>
      </c>
      <c r="AC62" s="144">
        <v>0</v>
      </c>
      <c r="AZ62" s="144">
        <v>2</v>
      </c>
      <c r="BA62" s="144">
        <f>IF(AZ62=1,G62,0)</f>
        <v>0</v>
      </c>
      <c r="BB62" s="144">
        <f>IF(AZ62=2,G62,0)</f>
        <v>0</v>
      </c>
      <c r="BC62" s="144">
        <f>IF(AZ62=3,G62,0)</f>
        <v>0</v>
      </c>
      <c r="BD62" s="144">
        <f>IF(AZ62=4,G62,0)</f>
        <v>0</v>
      </c>
      <c r="BE62" s="144">
        <f>IF(AZ62=5,G62,0)</f>
        <v>0</v>
      </c>
      <c r="CA62" s="175">
        <v>1</v>
      </c>
      <c r="CB62" s="175">
        <v>0</v>
      </c>
      <c r="CZ62" s="144">
        <v>0</v>
      </c>
    </row>
    <row r="63" spans="1:104" x14ac:dyDescent="0.2">
      <c r="A63" s="176"/>
      <c r="B63" s="178"/>
      <c r="C63" s="225" t="s">
        <v>165</v>
      </c>
      <c r="D63" s="226"/>
      <c r="E63" s="179">
        <v>30.4</v>
      </c>
      <c r="F63" s="180"/>
      <c r="G63" s="181"/>
      <c r="M63" s="177" t="s">
        <v>165</v>
      </c>
      <c r="O63" s="168"/>
    </row>
    <row r="64" spans="1:104" x14ac:dyDescent="0.2">
      <c r="A64" s="176"/>
      <c r="B64" s="178"/>
      <c r="C64" s="225" t="s">
        <v>166</v>
      </c>
      <c r="D64" s="226"/>
      <c r="E64" s="179">
        <v>96.2</v>
      </c>
      <c r="F64" s="180"/>
      <c r="G64" s="181"/>
      <c r="M64" s="177" t="s">
        <v>166</v>
      </c>
      <c r="O64" s="168"/>
    </row>
    <row r="65" spans="1:104" ht="22.5" x14ac:dyDescent="0.2">
      <c r="A65" s="169">
        <v>24</v>
      </c>
      <c r="B65" s="170" t="s">
        <v>167</v>
      </c>
      <c r="C65" s="171" t="s">
        <v>168</v>
      </c>
      <c r="D65" s="172" t="s">
        <v>107</v>
      </c>
      <c r="E65" s="173">
        <v>138.6</v>
      </c>
      <c r="F65" s="173">
        <v>0</v>
      </c>
      <c r="G65" s="174">
        <f>E65*F65</f>
        <v>0</v>
      </c>
      <c r="O65" s="168">
        <v>2</v>
      </c>
      <c r="AA65" s="144">
        <v>1</v>
      </c>
      <c r="AB65" s="144">
        <v>0</v>
      </c>
      <c r="AC65" s="144">
        <v>0</v>
      </c>
      <c r="AZ65" s="144">
        <v>2</v>
      </c>
      <c r="BA65" s="144">
        <f>IF(AZ65=1,G65,0)</f>
        <v>0</v>
      </c>
      <c r="BB65" s="144">
        <f>IF(AZ65=2,G65,0)</f>
        <v>0</v>
      </c>
      <c r="BC65" s="144">
        <f>IF(AZ65=3,G65,0)</f>
        <v>0</v>
      </c>
      <c r="BD65" s="144">
        <f>IF(AZ65=4,G65,0)</f>
        <v>0</v>
      </c>
      <c r="BE65" s="144">
        <f>IF(AZ65=5,G65,0)</f>
        <v>0</v>
      </c>
      <c r="CA65" s="175">
        <v>1</v>
      </c>
      <c r="CB65" s="175">
        <v>0</v>
      </c>
      <c r="CZ65" s="144">
        <v>2.98E-3</v>
      </c>
    </row>
    <row r="66" spans="1:104" x14ac:dyDescent="0.2">
      <c r="A66" s="176"/>
      <c r="B66" s="178"/>
      <c r="C66" s="225" t="s">
        <v>169</v>
      </c>
      <c r="D66" s="226"/>
      <c r="E66" s="179">
        <v>138.6</v>
      </c>
      <c r="F66" s="180"/>
      <c r="G66" s="181"/>
      <c r="M66" s="177" t="s">
        <v>169</v>
      </c>
      <c r="O66" s="168"/>
    </row>
    <row r="67" spans="1:104" ht="22.5" x14ac:dyDescent="0.2">
      <c r="A67" s="169">
        <v>25</v>
      </c>
      <c r="B67" s="170" t="s">
        <v>170</v>
      </c>
      <c r="C67" s="171" t="s">
        <v>171</v>
      </c>
      <c r="D67" s="172" t="s">
        <v>74</v>
      </c>
      <c r="E67" s="173">
        <v>6</v>
      </c>
      <c r="F67" s="173">
        <v>0</v>
      </c>
      <c r="G67" s="174">
        <f>E67*F67</f>
        <v>0</v>
      </c>
      <c r="O67" s="168">
        <v>2</v>
      </c>
      <c r="AA67" s="144">
        <v>1</v>
      </c>
      <c r="AB67" s="144">
        <v>7</v>
      </c>
      <c r="AC67" s="144">
        <v>7</v>
      </c>
      <c r="AZ67" s="144">
        <v>2</v>
      </c>
      <c r="BA67" s="144">
        <f>IF(AZ67=1,G67,0)</f>
        <v>0</v>
      </c>
      <c r="BB67" s="144">
        <f>IF(AZ67=2,G67,0)</f>
        <v>0</v>
      </c>
      <c r="BC67" s="144">
        <f>IF(AZ67=3,G67,0)</f>
        <v>0</v>
      </c>
      <c r="BD67" s="144">
        <f>IF(AZ67=4,G67,0)</f>
        <v>0</v>
      </c>
      <c r="BE67" s="144">
        <f>IF(AZ67=5,G67,0)</f>
        <v>0</v>
      </c>
      <c r="CA67" s="175">
        <v>1</v>
      </c>
      <c r="CB67" s="175">
        <v>7</v>
      </c>
      <c r="CZ67" s="144">
        <v>2.98E-3</v>
      </c>
    </row>
    <row r="68" spans="1:104" x14ac:dyDescent="0.2">
      <c r="A68" s="169">
        <v>26</v>
      </c>
      <c r="B68" s="170" t="s">
        <v>172</v>
      </c>
      <c r="C68" s="171" t="s">
        <v>173</v>
      </c>
      <c r="D68" s="172" t="s">
        <v>107</v>
      </c>
      <c r="E68" s="173">
        <v>23.5</v>
      </c>
      <c r="F68" s="173">
        <v>0</v>
      </c>
      <c r="G68" s="174">
        <f>E68*F68</f>
        <v>0</v>
      </c>
      <c r="O68" s="168">
        <v>2</v>
      </c>
      <c r="AA68" s="144">
        <v>1</v>
      </c>
      <c r="AB68" s="144">
        <v>7</v>
      </c>
      <c r="AC68" s="144">
        <v>7</v>
      </c>
      <c r="AZ68" s="144">
        <v>2</v>
      </c>
      <c r="BA68" s="144">
        <f>IF(AZ68=1,G68,0)</f>
        <v>0</v>
      </c>
      <c r="BB68" s="144">
        <f>IF(AZ68=2,G68,0)</f>
        <v>0</v>
      </c>
      <c r="BC68" s="144">
        <f>IF(AZ68=3,G68,0)</f>
        <v>0</v>
      </c>
      <c r="BD68" s="144">
        <f>IF(AZ68=4,G68,0)</f>
        <v>0</v>
      </c>
      <c r="BE68" s="144">
        <f>IF(AZ68=5,G68,0)</f>
        <v>0</v>
      </c>
      <c r="CA68" s="175">
        <v>1</v>
      </c>
      <c r="CB68" s="175">
        <v>7</v>
      </c>
      <c r="CZ68" s="144">
        <v>3.4199999999999999E-3</v>
      </c>
    </row>
    <row r="69" spans="1:104" x14ac:dyDescent="0.2">
      <c r="A69" s="176"/>
      <c r="B69" s="178"/>
      <c r="C69" s="225" t="s">
        <v>174</v>
      </c>
      <c r="D69" s="226"/>
      <c r="E69" s="179">
        <v>23.5</v>
      </c>
      <c r="F69" s="180"/>
      <c r="G69" s="181"/>
      <c r="M69" s="177" t="s">
        <v>174</v>
      </c>
      <c r="O69" s="168"/>
    </row>
    <row r="70" spans="1:104" x14ac:dyDescent="0.2">
      <c r="A70" s="169">
        <v>27</v>
      </c>
      <c r="B70" s="170" t="s">
        <v>175</v>
      </c>
      <c r="C70" s="171" t="s">
        <v>176</v>
      </c>
      <c r="D70" s="172" t="s">
        <v>107</v>
      </c>
      <c r="E70" s="173">
        <v>65.3</v>
      </c>
      <c r="F70" s="173">
        <v>0</v>
      </c>
      <c r="G70" s="174">
        <f>E70*F70</f>
        <v>0</v>
      </c>
      <c r="O70" s="168">
        <v>2</v>
      </c>
      <c r="AA70" s="144">
        <v>1</v>
      </c>
      <c r="AB70" s="144">
        <v>7</v>
      </c>
      <c r="AC70" s="144">
        <v>7</v>
      </c>
      <c r="AZ70" s="144">
        <v>2</v>
      </c>
      <c r="BA70" s="144">
        <f>IF(AZ70=1,G70,0)</f>
        <v>0</v>
      </c>
      <c r="BB70" s="144">
        <f>IF(AZ70=2,G70,0)</f>
        <v>0</v>
      </c>
      <c r="BC70" s="144">
        <f>IF(AZ70=3,G70,0)</f>
        <v>0</v>
      </c>
      <c r="BD70" s="144">
        <f>IF(AZ70=4,G70,0)</f>
        <v>0</v>
      </c>
      <c r="BE70" s="144">
        <f>IF(AZ70=5,G70,0)</f>
        <v>0</v>
      </c>
      <c r="CA70" s="175">
        <v>1</v>
      </c>
      <c r="CB70" s="175">
        <v>7</v>
      </c>
      <c r="CZ70" s="144">
        <v>4.3499999999999997E-3</v>
      </c>
    </row>
    <row r="71" spans="1:104" x14ac:dyDescent="0.2">
      <c r="A71" s="176"/>
      <c r="B71" s="178"/>
      <c r="C71" s="225" t="s">
        <v>177</v>
      </c>
      <c r="D71" s="226"/>
      <c r="E71" s="179">
        <v>65.3</v>
      </c>
      <c r="F71" s="180"/>
      <c r="G71" s="181"/>
      <c r="M71" s="177" t="s">
        <v>177</v>
      </c>
      <c r="O71" s="168"/>
    </row>
    <row r="72" spans="1:104" x14ac:dyDescent="0.2">
      <c r="A72" s="169">
        <v>28</v>
      </c>
      <c r="B72" s="170" t="s">
        <v>178</v>
      </c>
      <c r="C72" s="171" t="s">
        <v>179</v>
      </c>
      <c r="D72" s="172" t="s">
        <v>107</v>
      </c>
      <c r="E72" s="173">
        <v>16</v>
      </c>
      <c r="F72" s="173">
        <v>0</v>
      </c>
      <c r="G72" s="174">
        <f>E72*F72</f>
        <v>0</v>
      </c>
      <c r="O72" s="168">
        <v>2</v>
      </c>
      <c r="AA72" s="144">
        <v>1</v>
      </c>
      <c r="AB72" s="144">
        <v>7</v>
      </c>
      <c r="AC72" s="144">
        <v>7</v>
      </c>
      <c r="AZ72" s="144">
        <v>2</v>
      </c>
      <c r="BA72" s="144">
        <f>IF(AZ72=1,G72,0)</f>
        <v>0</v>
      </c>
      <c r="BB72" s="144">
        <f>IF(AZ72=2,G72,0)</f>
        <v>0</v>
      </c>
      <c r="BC72" s="144">
        <f>IF(AZ72=3,G72,0)</f>
        <v>0</v>
      </c>
      <c r="BD72" s="144">
        <f>IF(AZ72=4,G72,0)</f>
        <v>0</v>
      </c>
      <c r="BE72" s="144">
        <f>IF(AZ72=5,G72,0)</f>
        <v>0</v>
      </c>
      <c r="CA72" s="175">
        <v>1</v>
      </c>
      <c r="CB72" s="175">
        <v>7</v>
      </c>
      <c r="CZ72" s="144">
        <v>4.3499999999999997E-3</v>
      </c>
    </row>
    <row r="73" spans="1:104" x14ac:dyDescent="0.2">
      <c r="A73" s="176"/>
      <c r="B73" s="178"/>
      <c r="C73" s="225" t="s">
        <v>180</v>
      </c>
      <c r="D73" s="226"/>
      <c r="E73" s="179">
        <v>16</v>
      </c>
      <c r="F73" s="180"/>
      <c r="G73" s="181"/>
      <c r="M73" s="177" t="s">
        <v>180</v>
      </c>
      <c r="O73" s="168"/>
    </row>
    <row r="74" spans="1:104" x14ac:dyDescent="0.2">
      <c r="A74" s="169">
        <v>29</v>
      </c>
      <c r="B74" s="170" t="s">
        <v>181</v>
      </c>
      <c r="C74" s="171" t="s">
        <v>182</v>
      </c>
      <c r="D74" s="172" t="s">
        <v>107</v>
      </c>
      <c r="E74" s="173">
        <v>230.1</v>
      </c>
      <c r="F74" s="173">
        <v>0</v>
      </c>
      <c r="G74" s="174">
        <f>E74*F74</f>
        <v>0</v>
      </c>
      <c r="O74" s="168">
        <v>2</v>
      </c>
      <c r="AA74" s="144">
        <v>1</v>
      </c>
      <c r="AB74" s="144">
        <v>7</v>
      </c>
      <c r="AC74" s="144">
        <v>7</v>
      </c>
      <c r="AZ74" s="144">
        <v>2</v>
      </c>
      <c r="BA74" s="144">
        <f>IF(AZ74=1,G74,0)</f>
        <v>0</v>
      </c>
      <c r="BB74" s="144">
        <f>IF(AZ74=2,G74,0)</f>
        <v>0</v>
      </c>
      <c r="BC74" s="144">
        <f>IF(AZ74=3,G74,0)</f>
        <v>0</v>
      </c>
      <c r="BD74" s="144">
        <f>IF(AZ74=4,G74,0)</f>
        <v>0</v>
      </c>
      <c r="BE74" s="144">
        <f>IF(AZ74=5,G74,0)</f>
        <v>0</v>
      </c>
      <c r="CA74" s="175">
        <v>1</v>
      </c>
      <c r="CB74" s="175">
        <v>7</v>
      </c>
      <c r="CZ74" s="144">
        <v>0</v>
      </c>
    </row>
    <row r="75" spans="1:104" x14ac:dyDescent="0.2">
      <c r="A75" s="176"/>
      <c r="B75" s="178"/>
      <c r="C75" s="225" t="s">
        <v>183</v>
      </c>
      <c r="D75" s="226"/>
      <c r="E75" s="179">
        <v>16</v>
      </c>
      <c r="F75" s="180"/>
      <c r="G75" s="181"/>
      <c r="M75" s="177" t="s">
        <v>183</v>
      </c>
      <c r="O75" s="168"/>
    </row>
    <row r="76" spans="1:104" x14ac:dyDescent="0.2">
      <c r="A76" s="176"/>
      <c r="B76" s="178"/>
      <c r="C76" s="225" t="s">
        <v>184</v>
      </c>
      <c r="D76" s="226"/>
      <c r="E76" s="179">
        <v>7.5</v>
      </c>
      <c r="F76" s="180"/>
      <c r="G76" s="181"/>
      <c r="M76" s="177" t="s">
        <v>184</v>
      </c>
      <c r="O76" s="168"/>
    </row>
    <row r="77" spans="1:104" x14ac:dyDescent="0.2">
      <c r="A77" s="176"/>
      <c r="B77" s="178"/>
      <c r="C77" s="225" t="s">
        <v>185</v>
      </c>
      <c r="D77" s="226"/>
      <c r="E77" s="179">
        <v>30.4</v>
      </c>
      <c r="F77" s="180"/>
      <c r="G77" s="181"/>
      <c r="M77" s="177" t="s">
        <v>185</v>
      </c>
      <c r="O77" s="168"/>
    </row>
    <row r="78" spans="1:104" x14ac:dyDescent="0.2">
      <c r="A78" s="176"/>
      <c r="B78" s="178"/>
      <c r="C78" s="225" t="s">
        <v>186</v>
      </c>
      <c r="D78" s="226"/>
      <c r="E78" s="179">
        <v>10.3</v>
      </c>
      <c r="F78" s="180"/>
      <c r="G78" s="181"/>
      <c r="M78" s="177" t="s">
        <v>186</v>
      </c>
      <c r="O78" s="168"/>
    </row>
    <row r="79" spans="1:104" x14ac:dyDescent="0.2">
      <c r="A79" s="176"/>
      <c r="B79" s="178"/>
      <c r="C79" s="225" t="s">
        <v>187</v>
      </c>
      <c r="D79" s="226"/>
      <c r="E79" s="179">
        <v>10.3</v>
      </c>
      <c r="F79" s="180"/>
      <c r="G79" s="181"/>
      <c r="M79" s="177" t="s">
        <v>187</v>
      </c>
      <c r="O79" s="168"/>
    </row>
    <row r="80" spans="1:104" x14ac:dyDescent="0.2">
      <c r="A80" s="176"/>
      <c r="B80" s="178"/>
      <c r="C80" s="225" t="s">
        <v>188</v>
      </c>
      <c r="D80" s="226"/>
      <c r="E80" s="179">
        <v>61.6</v>
      </c>
      <c r="F80" s="180"/>
      <c r="G80" s="181"/>
      <c r="M80" s="177" t="s">
        <v>188</v>
      </c>
      <c r="O80" s="168"/>
    </row>
    <row r="81" spans="1:104" x14ac:dyDescent="0.2">
      <c r="A81" s="176"/>
      <c r="B81" s="178"/>
      <c r="C81" s="225" t="s">
        <v>189</v>
      </c>
      <c r="D81" s="226"/>
      <c r="E81" s="179">
        <v>27</v>
      </c>
      <c r="F81" s="180"/>
      <c r="G81" s="181"/>
      <c r="M81" s="177" t="s">
        <v>189</v>
      </c>
      <c r="O81" s="168"/>
    </row>
    <row r="82" spans="1:104" x14ac:dyDescent="0.2">
      <c r="A82" s="176"/>
      <c r="B82" s="178"/>
      <c r="C82" s="225" t="s">
        <v>190</v>
      </c>
      <c r="D82" s="226"/>
      <c r="E82" s="179">
        <v>1.8</v>
      </c>
      <c r="F82" s="180"/>
      <c r="G82" s="181"/>
      <c r="M82" s="177" t="s">
        <v>190</v>
      </c>
      <c r="O82" s="168"/>
    </row>
    <row r="83" spans="1:104" x14ac:dyDescent="0.2">
      <c r="A83" s="176"/>
      <c r="B83" s="178"/>
      <c r="C83" s="225" t="s">
        <v>191</v>
      </c>
      <c r="D83" s="226"/>
      <c r="E83" s="179">
        <v>22</v>
      </c>
      <c r="F83" s="180"/>
      <c r="G83" s="181"/>
      <c r="M83" s="177" t="s">
        <v>191</v>
      </c>
      <c r="O83" s="168"/>
    </row>
    <row r="84" spans="1:104" x14ac:dyDescent="0.2">
      <c r="A84" s="176"/>
      <c r="B84" s="178"/>
      <c r="C84" s="225" t="s">
        <v>192</v>
      </c>
      <c r="D84" s="226"/>
      <c r="E84" s="179">
        <v>21</v>
      </c>
      <c r="F84" s="180"/>
      <c r="G84" s="181"/>
      <c r="M84" s="177" t="s">
        <v>192</v>
      </c>
      <c r="O84" s="168"/>
    </row>
    <row r="85" spans="1:104" x14ac:dyDescent="0.2">
      <c r="A85" s="176"/>
      <c r="B85" s="178"/>
      <c r="C85" s="225" t="s">
        <v>193</v>
      </c>
      <c r="D85" s="226"/>
      <c r="E85" s="179">
        <v>18.3</v>
      </c>
      <c r="F85" s="180"/>
      <c r="G85" s="181"/>
      <c r="M85" s="177" t="s">
        <v>193</v>
      </c>
      <c r="O85" s="168"/>
    </row>
    <row r="86" spans="1:104" x14ac:dyDescent="0.2">
      <c r="A86" s="176"/>
      <c r="B86" s="178"/>
      <c r="C86" s="225" t="s">
        <v>194</v>
      </c>
      <c r="D86" s="226"/>
      <c r="E86" s="179">
        <v>3.9</v>
      </c>
      <c r="F86" s="180"/>
      <c r="G86" s="181"/>
      <c r="M86" s="177" t="s">
        <v>194</v>
      </c>
      <c r="O86" s="168"/>
    </row>
    <row r="87" spans="1:104" x14ac:dyDescent="0.2">
      <c r="A87" s="169">
        <v>30</v>
      </c>
      <c r="B87" s="170" t="s">
        <v>195</v>
      </c>
      <c r="C87" s="171" t="s">
        <v>196</v>
      </c>
      <c r="D87" s="172" t="s">
        <v>160</v>
      </c>
      <c r="E87" s="173">
        <v>21</v>
      </c>
      <c r="F87" s="173">
        <v>0</v>
      </c>
      <c r="G87" s="174">
        <f>E87*F87</f>
        <v>0</v>
      </c>
      <c r="O87" s="168">
        <v>2</v>
      </c>
      <c r="AA87" s="144">
        <v>1</v>
      </c>
      <c r="AB87" s="144">
        <v>7</v>
      </c>
      <c r="AC87" s="144">
        <v>7</v>
      </c>
      <c r="AZ87" s="144">
        <v>2</v>
      </c>
      <c r="BA87" s="144">
        <f>IF(AZ87=1,G87,0)</f>
        <v>0</v>
      </c>
      <c r="BB87" s="144">
        <f>IF(AZ87=2,G87,0)</f>
        <v>0</v>
      </c>
      <c r="BC87" s="144">
        <f>IF(AZ87=3,G87,0)</f>
        <v>0</v>
      </c>
      <c r="BD87" s="144">
        <f>IF(AZ87=4,G87,0)</f>
        <v>0</v>
      </c>
      <c r="BE87" s="144">
        <f>IF(AZ87=5,G87,0)</f>
        <v>0</v>
      </c>
      <c r="CA87" s="175">
        <v>1</v>
      </c>
      <c r="CB87" s="175">
        <v>7</v>
      </c>
      <c r="CZ87" s="144">
        <v>0</v>
      </c>
    </row>
    <row r="88" spans="1:104" x14ac:dyDescent="0.2">
      <c r="A88" s="169">
        <v>31</v>
      </c>
      <c r="B88" s="170" t="s">
        <v>197</v>
      </c>
      <c r="C88" s="171" t="s">
        <v>198</v>
      </c>
      <c r="D88" s="172" t="s">
        <v>107</v>
      </c>
      <c r="E88" s="173">
        <v>110</v>
      </c>
      <c r="F88" s="173">
        <v>0</v>
      </c>
      <c r="G88" s="174">
        <f>E88*F88</f>
        <v>0</v>
      </c>
      <c r="O88" s="168">
        <v>2</v>
      </c>
      <c r="AA88" s="144">
        <v>1</v>
      </c>
      <c r="AB88" s="144">
        <v>0</v>
      </c>
      <c r="AC88" s="144">
        <v>0</v>
      </c>
      <c r="AZ88" s="144">
        <v>2</v>
      </c>
      <c r="BA88" s="144">
        <f>IF(AZ88=1,G88,0)</f>
        <v>0</v>
      </c>
      <c r="BB88" s="144">
        <f>IF(AZ88=2,G88,0)</f>
        <v>0</v>
      </c>
      <c r="BC88" s="144">
        <f>IF(AZ88=3,G88,0)</f>
        <v>0</v>
      </c>
      <c r="BD88" s="144">
        <f>IF(AZ88=4,G88,0)</f>
        <v>0</v>
      </c>
      <c r="BE88" s="144">
        <f>IF(AZ88=5,G88,0)</f>
        <v>0</v>
      </c>
      <c r="CA88" s="175">
        <v>1</v>
      </c>
      <c r="CB88" s="175">
        <v>0</v>
      </c>
      <c r="CZ88" s="144">
        <v>3.7799999999999999E-3</v>
      </c>
    </row>
    <row r="89" spans="1:104" x14ac:dyDescent="0.2">
      <c r="A89" s="176"/>
      <c r="B89" s="178"/>
      <c r="C89" s="225" t="s">
        <v>199</v>
      </c>
      <c r="D89" s="226"/>
      <c r="E89" s="179">
        <v>110</v>
      </c>
      <c r="F89" s="180"/>
      <c r="G89" s="181"/>
      <c r="M89" s="177" t="s">
        <v>199</v>
      </c>
      <c r="O89" s="168"/>
    </row>
    <row r="90" spans="1:104" x14ac:dyDescent="0.2">
      <c r="A90" s="169">
        <v>32</v>
      </c>
      <c r="B90" s="170" t="s">
        <v>200</v>
      </c>
      <c r="C90" s="171" t="s">
        <v>201</v>
      </c>
      <c r="D90" s="172" t="s">
        <v>107</v>
      </c>
      <c r="E90" s="173">
        <v>110</v>
      </c>
      <c r="F90" s="173">
        <v>0</v>
      </c>
      <c r="G90" s="174">
        <f>E90*F90</f>
        <v>0</v>
      </c>
      <c r="O90" s="168">
        <v>2</v>
      </c>
      <c r="AA90" s="144">
        <v>1</v>
      </c>
      <c r="AB90" s="144">
        <v>7</v>
      </c>
      <c r="AC90" s="144">
        <v>7</v>
      </c>
      <c r="AZ90" s="144">
        <v>2</v>
      </c>
      <c r="BA90" s="144">
        <f>IF(AZ90=1,G90,0)</f>
        <v>0</v>
      </c>
      <c r="BB90" s="144">
        <f>IF(AZ90=2,G90,0)</f>
        <v>0</v>
      </c>
      <c r="BC90" s="144">
        <f>IF(AZ90=3,G90,0)</f>
        <v>0</v>
      </c>
      <c r="BD90" s="144">
        <f>IF(AZ90=4,G90,0)</f>
        <v>0</v>
      </c>
      <c r="BE90" s="144">
        <f>IF(AZ90=5,G90,0)</f>
        <v>0</v>
      </c>
      <c r="CA90" s="175">
        <v>1</v>
      </c>
      <c r="CB90" s="175">
        <v>7</v>
      </c>
      <c r="CZ90" s="144">
        <v>0</v>
      </c>
    </row>
    <row r="91" spans="1:104" x14ac:dyDescent="0.2">
      <c r="A91" s="169">
        <v>33</v>
      </c>
      <c r="B91" s="170" t="s">
        <v>202</v>
      </c>
      <c r="C91" s="171" t="s">
        <v>203</v>
      </c>
      <c r="D91" s="172" t="s">
        <v>160</v>
      </c>
      <c r="E91" s="173">
        <v>21</v>
      </c>
      <c r="F91" s="173">
        <v>0</v>
      </c>
      <c r="G91" s="174">
        <f>E91*F91</f>
        <v>0</v>
      </c>
      <c r="O91" s="168">
        <v>2</v>
      </c>
      <c r="AA91" s="144">
        <v>1</v>
      </c>
      <c r="AB91" s="144">
        <v>7</v>
      </c>
      <c r="AC91" s="144">
        <v>7</v>
      </c>
      <c r="AZ91" s="144">
        <v>2</v>
      </c>
      <c r="BA91" s="144">
        <f>IF(AZ91=1,G91,0)</f>
        <v>0</v>
      </c>
      <c r="BB91" s="144">
        <f>IF(AZ91=2,G91,0)</f>
        <v>0</v>
      </c>
      <c r="BC91" s="144">
        <f>IF(AZ91=3,G91,0)</f>
        <v>0</v>
      </c>
      <c r="BD91" s="144">
        <f>IF(AZ91=4,G91,0)</f>
        <v>0</v>
      </c>
      <c r="BE91" s="144">
        <f>IF(AZ91=5,G91,0)</f>
        <v>0</v>
      </c>
      <c r="CA91" s="175">
        <v>1</v>
      </c>
      <c r="CB91" s="175">
        <v>7</v>
      </c>
      <c r="CZ91" s="144">
        <v>8.0000000000000004E-4</v>
      </c>
    </row>
    <row r="92" spans="1:104" ht="22.5" x14ac:dyDescent="0.2">
      <c r="A92" s="169">
        <v>34</v>
      </c>
      <c r="B92" s="170" t="s">
        <v>204</v>
      </c>
      <c r="C92" s="171" t="s">
        <v>205</v>
      </c>
      <c r="D92" s="172" t="s">
        <v>89</v>
      </c>
      <c r="E92" s="173">
        <v>900</v>
      </c>
      <c r="F92" s="173">
        <v>0</v>
      </c>
      <c r="G92" s="174">
        <f>E92*F92</f>
        <v>0</v>
      </c>
      <c r="O92" s="168">
        <v>2</v>
      </c>
      <c r="AA92" s="144">
        <v>2</v>
      </c>
      <c r="AB92" s="144">
        <v>0</v>
      </c>
      <c r="AC92" s="144">
        <v>0</v>
      </c>
      <c r="AZ92" s="144">
        <v>2</v>
      </c>
      <c r="BA92" s="144">
        <f>IF(AZ92=1,G92,0)</f>
        <v>0</v>
      </c>
      <c r="BB92" s="144">
        <f>IF(AZ92=2,G92,0)</f>
        <v>0</v>
      </c>
      <c r="BC92" s="144">
        <f>IF(AZ92=3,G92,0)</f>
        <v>0</v>
      </c>
      <c r="BD92" s="144">
        <f>IF(AZ92=4,G92,0)</f>
        <v>0</v>
      </c>
      <c r="BE92" s="144">
        <f>IF(AZ92=5,G92,0)</f>
        <v>0</v>
      </c>
      <c r="CA92" s="175">
        <v>2</v>
      </c>
      <c r="CB92" s="175">
        <v>0</v>
      </c>
      <c r="CZ92" s="144">
        <v>5.7000000000000002E-3</v>
      </c>
    </row>
    <row r="93" spans="1:104" x14ac:dyDescent="0.2">
      <c r="A93" s="169">
        <v>35</v>
      </c>
      <c r="B93" s="170" t="s">
        <v>206</v>
      </c>
      <c r="C93" s="171" t="s">
        <v>207</v>
      </c>
      <c r="D93" s="172" t="s">
        <v>107</v>
      </c>
      <c r="E93" s="173">
        <v>109.3</v>
      </c>
      <c r="F93" s="173">
        <v>0</v>
      </c>
      <c r="G93" s="174">
        <f>E93*F93</f>
        <v>0</v>
      </c>
      <c r="O93" s="168">
        <v>2</v>
      </c>
      <c r="AA93" s="144">
        <v>2</v>
      </c>
      <c r="AB93" s="144">
        <v>7</v>
      </c>
      <c r="AC93" s="144">
        <v>7</v>
      </c>
      <c r="AZ93" s="144">
        <v>2</v>
      </c>
      <c r="BA93" s="144">
        <f>IF(AZ93=1,G93,0)</f>
        <v>0</v>
      </c>
      <c r="BB93" s="144">
        <f>IF(AZ93=2,G93,0)</f>
        <v>0</v>
      </c>
      <c r="BC93" s="144">
        <f>IF(AZ93=3,G93,0)</f>
        <v>0</v>
      </c>
      <c r="BD93" s="144">
        <f>IF(AZ93=4,G93,0)</f>
        <v>0</v>
      </c>
      <c r="BE93" s="144">
        <f>IF(AZ93=5,G93,0)</f>
        <v>0</v>
      </c>
      <c r="CA93" s="175">
        <v>2</v>
      </c>
      <c r="CB93" s="175">
        <v>7</v>
      </c>
      <c r="CZ93" s="144">
        <v>1.4E-3</v>
      </c>
    </row>
    <row r="94" spans="1:104" x14ac:dyDescent="0.2">
      <c r="A94" s="176"/>
      <c r="B94" s="178"/>
      <c r="C94" s="225" t="s">
        <v>208</v>
      </c>
      <c r="D94" s="226"/>
      <c r="E94" s="179">
        <v>25.4</v>
      </c>
      <c r="F94" s="180"/>
      <c r="G94" s="181"/>
      <c r="M94" s="177" t="s">
        <v>208</v>
      </c>
      <c r="O94" s="168"/>
    </row>
    <row r="95" spans="1:104" x14ac:dyDescent="0.2">
      <c r="A95" s="176"/>
      <c r="B95" s="178"/>
      <c r="C95" s="225" t="s">
        <v>209</v>
      </c>
      <c r="D95" s="226"/>
      <c r="E95" s="179">
        <v>26</v>
      </c>
      <c r="F95" s="180"/>
      <c r="G95" s="181"/>
      <c r="M95" s="177" t="s">
        <v>209</v>
      </c>
      <c r="O95" s="168"/>
    </row>
    <row r="96" spans="1:104" x14ac:dyDescent="0.2">
      <c r="A96" s="176"/>
      <c r="B96" s="178"/>
      <c r="C96" s="225" t="s">
        <v>210</v>
      </c>
      <c r="D96" s="226"/>
      <c r="E96" s="179">
        <v>34.700000000000003</v>
      </c>
      <c r="F96" s="180"/>
      <c r="G96" s="181"/>
      <c r="M96" s="177" t="s">
        <v>210</v>
      </c>
      <c r="O96" s="168"/>
    </row>
    <row r="97" spans="1:104" x14ac:dyDescent="0.2">
      <c r="A97" s="176"/>
      <c r="B97" s="178"/>
      <c r="C97" s="225" t="s">
        <v>211</v>
      </c>
      <c r="D97" s="226"/>
      <c r="E97" s="179">
        <v>23.2</v>
      </c>
      <c r="F97" s="180"/>
      <c r="G97" s="181"/>
      <c r="M97" s="177" t="s">
        <v>211</v>
      </c>
      <c r="O97" s="168"/>
    </row>
    <row r="98" spans="1:104" x14ac:dyDescent="0.2">
      <c r="A98" s="169">
        <v>36</v>
      </c>
      <c r="B98" s="170" t="s">
        <v>212</v>
      </c>
      <c r="C98" s="171" t="s">
        <v>213</v>
      </c>
      <c r="D98" s="172" t="s">
        <v>89</v>
      </c>
      <c r="E98" s="173">
        <v>900</v>
      </c>
      <c r="F98" s="173">
        <v>0</v>
      </c>
      <c r="G98" s="174">
        <f>E98*F98</f>
        <v>0</v>
      </c>
      <c r="O98" s="168">
        <v>2</v>
      </c>
      <c r="AA98" s="144">
        <v>2</v>
      </c>
      <c r="AB98" s="144">
        <v>0</v>
      </c>
      <c r="AC98" s="144">
        <v>0</v>
      </c>
      <c r="AZ98" s="144">
        <v>2</v>
      </c>
      <c r="BA98" s="144">
        <f>IF(AZ98=1,G98,0)</f>
        <v>0</v>
      </c>
      <c r="BB98" s="144">
        <f>IF(AZ98=2,G98,0)</f>
        <v>0</v>
      </c>
      <c r="BC98" s="144">
        <f>IF(AZ98=3,G98,0)</f>
        <v>0</v>
      </c>
      <c r="BD98" s="144">
        <f>IF(AZ98=4,G98,0)</f>
        <v>0</v>
      </c>
      <c r="BE98" s="144">
        <f>IF(AZ98=5,G98,0)</f>
        <v>0</v>
      </c>
      <c r="CA98" s="175">
        <v>2</v>
      </c>
      <c r="CB98" s="175">
        <v>0</v>
      </c>
      <c r="CZ98" s="144">
        <v>0</v>
      </c>
    </row>
    <row r="99" spans="1:104" x14ac:dyDescent="0.2">
      <c r="A99" s="176"/>
      <c r="B99" s="178"/>
      <c r="C99" s="225" t="s">
        <v>214</v>
      </c>
      <c r="D99" s="226"/>
      <c r="E99" s="179">
        <v>145.6</v>
      </c>
      <c r="F99" s="180"/>
      <c r="G99" s="181"/>
      <c r="M99" s="177" t="s">
        <v>214</v>
      </c>
      <c r="O99" s="168"/>
    </row>
    <row r="100" spans="1:104" x14ac:dyDescent="0.2">
      <c r="A100" s="176"/>
      <c r="B100" s="178"/>
      <c r="C100" s="225" t="s">
        <v>215</v>
      </c>
      <c r="D100" s="226"/>
      <c r="E100" s="179">
        <v>96.8</v>
      </c>
      <c r="F100" s="180"/>
      <c r="G100" s="181"/>
      <c r="M100" s="177" t="s">
        <v>215</v>
      </c>
      <c r="O100" s="168"/>
    </row>
    <row r="101" spans="1:104" x14ac:dyDescent="0.2">
      <c r="A101" s="176"/>
      <c r="B101" s="178"/>
      <c r="C101" s="225" t="s">
        <v>216</v>
      </c>
      <c r="D101" s="226"/>
      <c r="E101" s="179">
        <v>156</v>
      </c>
      <c r="F101" s="180"/>
      <c r="G101" s="181"/>
      <c r="M101" s="177" t="s">
        <v>216</v>
      </c>
      <c r="O101" s="168"/>
    </row>
    <row r="102" spans="1:104" x14ac:dyDescent="0.2">
      <c r="A102" s="176"/>
      <c r="B102" s="178"/>
      <c r="C102" s="225" t="s">
        <v>217</v>
      </c>
      <c r="D102" s="226"/>
      <c r="E102" s="179">
        <v>207.2</v>
      </c>
      <c r="F102" s="180"/>
      <c r="G102" s="181"/>
      <c r="M102" s="177" t="s">
        <v>217</v>
      </c>
      <c r="O102" s="168"/>
    </row>
    <row r="103" spans="1:104" x14ac:dyDescent="0.2">
      <c r="A103" s="176"/>
      <c r="B103" s="178"/>
      <c r="C103" s="225" t="s">
        <v>218</v>
      </c>
      <c r="D103" s="226"/>
      <c r="E103" s="179">
        <v>33.6</v>
      </c>
      <c r="F103" s="180"/>
      <c r="G103" s="181"/>
      <c r="M103" s="177" t="s">
        <v>218</v>
      </c>
      <c r="O103" s="168"/>
    </row>
    <row r="104" spans="1:104" x14ac:dyDescent="0.2">
      <c r="A104" s="176"/>
      <c r="B104" s="178"/>
      <c r="C104" s="225" t="s">
        <v>219</v>
      </c>
      <c r="D104" s="226"/>
      <c r="E104" s="179">
        <v>24.51</v>
      </c>
      <c r="F104" s="180"/>
      <c r="G104" s="181"/>
      <c r="M104" s="177" t="s">
        <v>219</v>
      </c>
      <c r="O104" s="168"/>
    </row>
    <row r="105" spans="1:104" x14ac:dyDescent="0.2">
      <c r="A105" s="176"/>
      <c r="B105" s="178"/>
      <c r="C105" s="225" t="s">
        <v>220</v>
      </c>
      <c r="D105" s="226"/>
      <c r="E105" s="179">
        <v>58.75</v>
      </c>
      <c r="F105" s="180"/>
      <c r="G105" s="181"/>
      <c r="M105" s="177" t="s">
        <v>220</v>
      </c>
      <c r="O105" s="168"/>
    </row>
    <row r="106" spans="1:104" x14ac:dyDescent="0.2">
      <c r="A106" s="176"/>
      <c r="B106" s="178"/>
      <c r="C106" s="225" t="s">
        <v>221</v>
      </c>
      <c r="D106" s="226"/>
      <c r="E106" s="179">
        <v>16.5</v>
      </c>
      <c r="F106" s="180"/>
      <c r="G106" s="181"/>
      <c r="M106" s="177" t="s">
        <v>221</v>
      </c>
      <c r="O106" s="168"/>
    </row>
    <row r="107" spans="1:104" x14ac:dyDescent="0.2">
      <c r="A107" s="176"/>
      <c r="B107" s="178"/>
      <c r="C107" s="225" t="s">
        <v>222</v>
      </c>
      <c r="D107" s="226"/>
      <c r="E107" s="179">
        <v>22.364999999999998</v>
      </c>
      <c r="F107" s="180"/>
      <c r="G107" s="181"/>
      <c r="M107" s="177" t="s">
        <v>222</v>
      </c>
      <c r="O107" s="168"/>
    </row>
    <row r="108" spans="1:104" x14ac:dyDescent="0.2">
      <c r="A108" s="176"/>
      <c r="B108" s="178"/>
      <c r="C108" s="225" t="s">
        <v>223</v>
      </c>
      <c r="D108" s="226"/>
      <c r="E108" s="179">
        <v>17.2</v>
      </c>
      <c r="F108" s="180"/>
      <c r="G108" s="181"/>
      <c r="M108" s="177" t="s">
        <v>223</v>
      </c>
      <c r="O108" s="168"/>
    </row>
    <row r="109" spans="1:104" x14ac:dyDescent="0.2">
      <c r="A109" s="176"/>
      <c r="B109" s="178"/>
      <c r="C109" s="225" t="s">
        <v>224</v>
      </c>
      <c r="D109" s="226"/>
      <c r="E109" s="179">
        <v>48.8</v>
      </c>
      <c r="F109" s="180"/>
      <c r="G109" s="181"/>
      <c r="M109" s="177" t="s">
        <v>224</v>
      </c>
      <c r="O109" s="168"/>
    </row>
    <row r="110" spans="1:104" x14ac:dyDescent="0.2">
      <c r="A110" s="176"/>
      <c r="B110" s="178"/>
      <c r="C110" s="225" t="s">
        <v>225</v>
      </c>
      <c r="D110" s="226"/>
      <c r="E110" s="179">
        <v>48.8</v>
      </c>
      <c r="F110" s="180"/>
      <c r="G110" s="181"/>
      <c r="M110" s="177" t="s">
        <v>225</v>
      </c>
      <c r="O110" s="168"/>
    </row>
    <row r="111" spans="1:104" x14ac:dyDescent="0.2">
      <c r="A111" s="176"/>
      <c r="B111" s="178"/>
      <c r="C111" s="225" t="s">
        <v>226</v>
      </c>
      <c r="D111" s="226"/>
      <c r="E111" s="179">
        <v>12</v>
      </c>
      <c r="F111" s="180"/>
      <c r="G111" s="181"/>
      <c r="M111" s="177" t="s">
        <v>226</v>
      </c>
      <c r="O111" s="168"/>
    </row>
    <row r="112" spans="1:104" x14ac:dyDescent="0.2">
      <c r="A112" s="176"/>
      <c r="B112" s="178"/>
      <c r="C112" s="225" t="s">
        <v>227</v>
      </c>
      <c r="D112" s="226"/>
      <c r="E112" s="179">
        <v>11.875</v>
      </c>
      <c r="F112" s="180"/>
      <c r="G112" s="181"/>
      <c r="M112" s="177" t="s">
        <v>227</v>
      </c>
      <c r="O112" s="168"/>
    </row>
    <row r="113" spans="1:104" x14ac:dyDescent="0.2">
      <c r="A113" s="169">
        <v>37</v>
      </c>
      <c r="B113" s="170" t="s">
        <v>228</v>
      </c>
      <c r="C113" s="171" t="s">
        <v>229</v>
      </c>
      <c r="D113" s="172" t="s">
        <v>102</v>
      </c>
      <c r="E113" s="173">
        <v>2.2196669999999998</v>
      </c>
      <c r="F113" s="173">
        <v>0</v>
      </c>
      <c r="G113" s="174">
        <f>E113*F113</f>
        <v>0</v>
      </c>
      <c r="O113" s="168">
        <v>2</v>
      </c>
      <c r="AA113" s="144">
        <v>7</v>
      </c>
      <c r="AB113" s="144">
        <v>1001</v>
      </c>
      <c r="AC113" s="144">
        <v>5</v>
      </c>
      <c r="AZ113" s="144">
        <v>2</v>
      </c>
      <c r="BA113" s="144">
        <f>IF(AZ113=1,G113,0)</f>
        <v>0</v>
      </c>
      <c r="BB113" s="144">
        <f>IF(AZ113=2,G113,0)</f>
        <v>0</v>
      </c>
      <c r="BC113" s="144">
        <f>IF(AZ113=3,G113,0)</f>
        <v>0</v>
      </c>
      <c r="BD113" s="144">
        <f>IF(AZ113=4,G113,0)</f>
        <v>0</v>
      </c>
      <c r="BE113" s="144">
        <f>IF(AZ113=5,G113,0)</f>
        <v>0</v>
      </c>
      <c r="CA113" s="175">
        <v>7</v>
      </c>
      <c r="CB113" s="175">
        <v>1001</v>
      </c>
      <c r="CZ113" s="144">
        <v>0</v>
      </c>
    </row>
    <row r="114" spans="1:104" x14ac:dyDescent="0.2">
      <c r="A114" s="182"/>
      <c r="B114" s="183" t="s">
        <v>75</v>
      </c>
      <c r="C114" s="184" t="str">
        <f>CONCATENATE(B56," ",C56)</f>
        <v>764 Konstrukce klempířské</v>
      </c>
      <c r="D114" s="185"/>
      <c r="E114" s="186"/>
      <c r="F114" s="187"/>
      <c r="G114" s="188">
        <f>SUM(G56:G113)</f>
        <v>0</v>
      </c>
      <c r="O114" s="168">
        <v>4</v>
      </c>
      <c r="BA114" s="189">
        <f>SUM(BA56:BA113)</f>
        <v>0</v>
      </c>
      <c r="BB114" s="189">
        <f>SUM(BB56:BB113)</f>
        <v>0</v>
      </c>
      <c r="BC114" s="189">
        <f>SUM(BC56:BC113)</f>
        <v>0</v>
      </c>
      <c r="BD114" s="189">
        <f>SUM(BD56:BD113)</f>
        <v>0</v>
      </c>
      <c r="BE114" s="189">
        <f>SUM(BE56:BE113)</f>
        <v>0</v>
      </c>
    </row>
    <row r="115" spans="1:104" x14ac:dyDescent="0.2">
      <c r="A115" s="161" t="s">
        <v>72</v>
      </c>
      <c r="B115" s="162" t="s">
        <v>230</v>
      </c>
      <c r="C115" s="163" t="s">
        <v>231</v>
      </c>
      <c r="D115" s="164"/>
      <c r="E115" s="165"/>
      <c r="F115" s="165"/>
      <c r="G115" s="166"/>
      <c r="H115" s="167"/>
      <c r="I115" s="167"/>
      <c r="O115" s="168">
        <v>1</v>
      </c>
    </row>
    <row r="116" spans="1:104" x14ac:dyDescent="0.2">
      <c r="A116" s="169">
        <v>38</v>
      </c>
      <c r="B116" s="170" t="s">
        <v>232</v>
      </c>
      <c r="C116" s="171" t="s">
        <v>233</v>
      </c>
      <c r="D116" s="172" t="s">
        <v>234</v>
      </c>
      <c r="E116" s="173">
        <v>1</v>
      </c>
      <c r="F116" s="173">
        <v>0</v>
      </c>
      <c r="G116" s="174">
        <f>E116*F116</f>
        <v>0</v>
      </c>
      <c r="O116" s="168">
        <v>2</v>
      </c>
      <c r="AA116" s="144">
        <v>2</v>
      </c>
      <c r="AB116" s="144">
        <v>9</v>
      </c>
      <c r="AC116" s="144">
        <v>9</v>
      </c>
      <c r="AZ116" s="144">
        <v>4</v>
      </c>
      <c r="BA116" s="144">
        <f>IF(AZ116=1,G116,0)</f>
        <v>0</v>
      </c>
      <c r="BB116" s="144">
        <f>IF(AZ116=2,G116,0)</f>
        <v>0</v>
      </c>
      <c r="BC116" s="144">
        <f>IF(AZ116=3,G116,0)</f>
        <v>0</v>
      </c>
      <c r="BD116" s="144">
        <f>IF(AZ116=4,G116,0)</f>
        <v>0</v>
      </c>
      <c r="BE116" s="144">
        <f>IF(AZ116=5,G116,0)</f>
        <v>0</v>
      </c>
      <c r="CA116" s="175">
        <v>2</v>
      </c>
      <c r="CB116" s="175">
        <v>9</v>
      </c>
      <c r="CZ116" s="144">
        <v>0.29942999999999997</v>
      </c>
    </row>
    <row r="117" spans="1:104" x14ac:dyDescent="0.2">
      <c r="A117" s="182"/>
      <c r="B117" s="183" t="s">
        <v>75</v>
      </c>
      <c r="C117" s="184" t="str">
        <f>CONCATENATE(B115," ",C115)</f>
        <v>M21 Elektromontáže</v>
      </c>
      <c r="D117" s="185"/>
      <c r="E117" s="186"/>
      <c r="F117" s="187"/>
      <c r="G117" s="188">
        <f>SUM(G115:G116)</f>
        <v>0</v>
      </c>
      <c r="O117" s="168">
        <v>4</v>
      </c>
      <c r="BA117" s="189">
        <f>SUM(BA115:BA116)</f>
        <v>0</v>
      </c>
      <c r="BB117" s="189">
        <f>SUM(BB115:BB116)</f>
        <v>0</v>
      </c>
      <c r="BC117" s="189">
        <f>SUM(BC115:BC116)</f>
        <v>0</v>
      </c>
      <c r="BD117" s="189">
        <f>SUM(BD115:BD116)</f>
        <v>0</v>
      </c>
      <c r="BE117" s="189">
        <f>SUM(BE115:BE116)</f>
        <v>0</v>
      </c>
    </row>
    <row r="118" spans="1:104" x14ac:dyDescent="0.2">
      <c r="A118" s="161" t="s">
        <v>72</v>
      </c>
      <c r="B118" s="162" t="s">
        <v>235</v>
      </c>
      <c r="C118" s="163" t="s">
        <v>236</v>
      </c>
      <c r="D118" s="164"/>
      <c r="E118" s="165"/>
      <c r="F118" s="165"/>
      <c r="G118" s="166"/>
      <c r="H118" s="167"/>
      <c r="I118" s="167"/>
      <c r="O118" s="168">
        <v>1</v>
      </c>
    </row>
    <row r="119" spans="1:104" x14ac:dyDescent="0.2">
      <c r="A119" s="169">
        <v>39</v>
      </c>
      <c r="B119" s="170" t="s">
        <v>237</v>
      </c>
      <c r="C119" s="171" t="s">
        <v>238</v>
      </c>
      <c r="D119" s="172" t="s">
        <v>102</v>
      </c>
      <c r="E119" s="173">
        <v>7.3586260000000001</v>
      </c>
      <c r="F119" s="173">
        <v>0</v>
      </c>
      <c r="G119" s="174">
        <f>E119*F119</f>
        <v>0</v>
      </c>
      <c r="O119" s="168">
        <v>2</v>
      </c>
      <c r="AA119" s="144">
        <v>8</v>
      </c>
      <c r="AB119" s="144">
        <v>0</v>
      </c>
      <c r="AC119" s="144">
        <v>3</v>
      </c>
      <c r="AZ119" s="144">
        <v>1</v>
      </c>
      <c r="BA119" s="144">
        <f>IF(AZ119=1,G119,0)</f>
        <v>0</v>
      </c>
      <c r="BB119" s="144">
        <f>IF(AZ119=2,G119,0)</f>
        <v>0</v>
      </c>
      <c r="BC119" s="144">
        <f>IF(AZ119=3,G119,0)</f>
        <v>0</v>
      </c>
      <c r="BD119" s="144">
        <f>IF(AZ119=4,G119,0)</f>
        <v>0</v>
      </c>
      <c r="BE119" s="144">
        <f>IF(AZ119=5,G119,0)</f>
        <v>0</v>
      </c>
      <c r="CA119" s="175">
        <v>8</v>
      </c>
      <c r="CB119" s="175">
        <v>0</v>
      </c>
      <c r="CZ119" s="144">
        <v>0</v>
      </c>
    </row>
    <row r="120" spans="1:104" x14ac:dyDescent="0.2">
      <c r="A120" s="169">
        <v>40</v>
      </c>
      <c r="B120" s="170" t="s">
        <v>239</v>
      </c>
      <c r="C120" s="171" t="s">
        <v>240</v>
      </c>
      <c r="D120" s="172" t="s">
        <v>102</v>
      </c>
      <c r="E120" s="173">
        <v>7.3586260000000001</v>
      </c>
      <c r="F120" s="173">
        <v>0</v>
      </c>
      <c r="G120" s="174">
        <f>E120*F120</f>
        <v>0</v>
      </c>
      <c r="O120" s="168">
        <v>2</v>
      </c>
      <c r="AA120" s="144">
        <v>8</v>
      </c>
      <c r="AB120" s="144">
        <v>0</v>
      </c>
      <c r="AC120" s="144">
        <v>3</v>
      </c>
      <c r="AZ120" s="144">
        <v>1</v>
      </c>
      <c r="BA120" s="144">
        <f>IF(AZ120=1,G120,0)</f>
        <v>0</v>
      </c>
      <c r="BB120" s="144">
        <f>IF(AZ120=2,G120,0)</f>
        <v>0</v>
      </c>
      <c r="BC120" s="144">
        <f>IF(AZ120=3,G120,0)</f>
        <v>0</v>
      </c>
      <c r="BD120" s="144">
        <f>IF(AZ120=4,G120,0)</f>
        <v>0</v>
      </c>
      <c r="BE120" s="144">
        <f>IF(AZ120=5,G120,0)</f>
        <v>0</v>
      </c>
      <c r="CA120" s="175">
        <v>8</v>
      </c>
      <c r="CB120" s="175">
        <v>0</v>
      </c>
      <c r="CZ120" s="144">
        <v>0</v>
      </c>
    </row>
    <row r="121" spans="1:104" x14ac:dyDescent="0.2">
      <c r="A121" s="169">
        <v>41</v>
      </c>
      <c r="B121" s="170" t="s">
        <v>241</v>
      </c>
      <c r="C121" s="171" t="s">
        <v>242</v>
      </c>
      <c r="D121" s="172" t="s">
        <v>102</v>
      </c>
      <c r="E121" s="173">
        <v>7.3586260000000001</v>
      </c>
      <c r="F121" s="173">
        <v>0</v>
      </c>
      <c r="G121" s="174">
        <f>E121*F121</f>
        <v>0</v>
      </c>
      <c r="O121" s="168">
        <v>2</v>
      </c>
      <c r="AA121" s="144">
        <v>8</v>
      </c>
      <c r="AB121" s="144">
        <v>0</v>
      </c>
      <c r="AC121" s="144">
        <v>3</v>
      </c>
      <c r="AZ121" s="144">
        <v>1</v>
      </c>
      <c r="BA121" s="144">
        <f>IF(AZ121=1,G121,0)</f>
        <v>0</v>
      </c>
      <c r="BB121" s="144">
        <f>IF(AZ121=2,G121,0)</f>
        <v>0</v>
      </c>
      <c r="BC121" s="144">
        <f>IF(AZ121=3,G121,0)</f>
        <v>0</v>
      </c>
      <c r="BD121" s="144">
        <f>IF(AZ121=4,G121,0)</f>
        <v>0</v>
      </c>
      <c r="BE121" s="144">
        <f>IF(AZ121=5,G121,0)</f>
        <v>0</v>
      </c>
      <c r="CA121" s="175">
        <v>8</v>
      </c>
      <c r="CB121" s="175">
        <v>0</v>
      </c>
      <c r="CZ121" s="144">
        <v>0</v>
      </c>
    </row>
    <row r="122" spans="1:104" x14ac:dyDescent="0.2">
      <c r="A122" s="182"/>
      <c r="B122" s="183" t="s">
        <v>75</v>
      </c>
      <c r="C122" s="184" t="str">
        <f>CONCATENATE(B118," ",C118)</f>
        <v>D96 Přesuny suti a vybouraných hmot</v>
      </c>
      <c r="D122" s="185"/>
      <c r="E122" s="186"/>
      <c r="F122" s="187"/>
      <c r="G122" s="188">
        <f>SUM(G118:G121)</f>
        <v>0</v>
      </c>
      <c r="O122" s="168">
        <v>4</v>
      </c>
      <c r="BA122" s="189">
        <f>SUM(BA118:BA121)</f>
        <v>0</v>
      </c>
      <c r="BB122" s="189">
        <f>SUM(BB118:BB121)</f>
        <v>0</v>
      </c>
      <c r="BC122" s="189">
        <f>SUM(BC118:BC121)</f>
        <v>0</v>
      </c>
      <c r="BD122" s="189">
        <f>SUM(BD118:BD121)</f>
        <v>0</v>
      </c>
      <c r="BE122" s="189">
        <f>SUM(BE118:BE121)</f>
        <v>0</v>
      </c>
    </row>
    <row r="123" spans="1:104" x14ac:dyDescent="0.2">
      <c r="E123" s="144"/>
    </row>
    <row r="124" spans="1:104" x14ac:dyDescent="0.2">
      <c r="E124" s="144"/>
    </row>
    <row r="125" spans="1:104" x14ac:dyDescent="0.2">
      <c r="E125" s="144"/>
    </row>
    <row r="126" spans="1:104" x14ac:dyDescent="0.2">
      <c r="E126" s="144"/>
    </row>
    <row r="127" spans="1:104" x14ac:dyDescent="0.2">
      <c r="E127" s="144"/>
    </row>
    <row r="128" spans="1:104" x14ac:dyDescent="0.2">
      <c r="E128" s="144"/>
    </row>
    <row r="129" spans="5:5" x14ac:dyDescent="0.2">
      <c r="E129" s="144"/>
    </row>
    <row r="130" spans="5:5" x14ac:dyDescent="0.2">
      <c r="E130" s="144"/>
    </row>
    <row r="131" spans="5:5" x14ac:dyDescent="0.2">
      <c r="E131" s="144"/>
    </row>
    <row r="132" spans="5:5" x14ac:dyDescent="0.2">
      <c r="E132" s="144"/>
    </row>
    <row r="133" spans="5:5" x14ac:dyDescent="0.2">
      <c r="E133" s="144"/>
    </row>
    <row r="134" spans="5:5" x14ac:dyDescent="0.2">
      <c r="E134" s="144"/>
    </row>
    <row r="135" spans="5:5" x14ac:dyDescent="0.2">
      <c r="E135" s="144"/>
    </row>
    <row r="136" spans="5:5" x14ac:dyDescent="0.2">
      <c r="E136" s="144"/>
    </row>
    <row r="137" spans="5:5" x14ac:dyDescent="0.2">
      <c r="E137" s="144"/>
    </row>
    <row r="138" spans="5:5" x14ac:dyDescent="0.2">
      <c r="E138" s="144"/>
    </row>
    <row r="139" spans="5:5" x14ac:dyDescent="0.2">
      <c r="E139" s="144"/>
    </row>
    <row r="140" spans="5:5" x14ac:dyDescent="0.2">
      <c r="E140" s="144"/>
    </row>
    <row r="141" spans="5:5" x14ac:dyDescent="0.2">
      <c r="E141" s="144"/>
    </row>
    <row r="142" spans="5:5" x14ac:dyDescent="0.2">
      <c r="E142" s="144"/>
    </row>
    <row r="143" spans="5:5" x14ac:dyDescent="0.2">
      <c r="E143" s="144"/>
    </row>
    <row r="144" spans="5:5" x14ac:dyDescent="0.2">
      <c r="E144" s="144"/>
    </row>
    <row r="145" spans="1:7" x14ac:dyDescent="0.2">
      <c r="E145" s="144"/>
    </row>
    <row r="146" spans="1:7" x14ac:dyDescent="0.2">
      <c r="A146" s="190"/>
      <c r="B146" s="190"/>
      <c r="C146" s="190"/>
      <c r="D146" s="190"/>
      <c r="E146" s="190"/>
      <c r="F146" s="190"/>
      <c r="G146" s="190"/>
    </row>
    <row r="147" spans="1:7" x14ac:dyDescent="0.2">
      <c r="A147" s="190"/>
      <c r="B147" s="190"/>
      <c r="C147" s="190"/>
      <c r="D147" s="190"/>
      <c r="E147" s="190"/>
      <c r="F147" s="190"/>
      <c r="G147" s="190"/>
    </row>
    <row r="148" spans="1:7" x14ac:dyDescent="0.2">
      <c r="A148" s="190"/>
      <c r="B148" s="190"/>
      <c r="C148" s="190"/>
      <c r="D148" s="190"/>
      <c r="E148" s="190"/>
      <c r="F148" s="190"/>
      <c r="G148" s="190"/>
    </row>
    <row r="149" spans="1:7" x14ac:dyDescent="0.2">
      <c r="A149" s="190"/>
      <c r="B149" s="190"/>
      <c r="C149" s="190"/>
      <c r="D149" s="190"/>
      <c r="E149" s="190"/>
      <c r="F149" s="190"/>
      <c r="G149" s="190"/>
    </row>
    <row r="150" spans="1:7" x14ac:dyDescent="0.2">
      <c r="E150" s="144"/>
    </row>
    <row r="151" spans="1:7" x14ac:dyDescent="0.2">
      <c r="E151" s="144"/>
    </row>
    <row r="152" spans="1:7" x14ac:dyDescent="0.2">
      <c r="E152" s="144"/>
    </row>
    <row r="153" spans="1:7" x14ac:dyDescent="0.2">
      <c r="E153" s="144"/>
    </row>
    <row r="154" spans="1:7" x14ac:dyDescent="0.2">
      <c r="E154" s="144"/>
    </row>
    <row r="155" spans="1:7" x14ac:dyDescent="0.2">
      <c r="E155" s="144"/>
    </row>
    <row r="156" spans="1:7" x14ac:dyDescent="0.2">
      <c r="E156" s="144"/>
    </row>
    <row r="157" spans="1:7" x14ac:dyDescent="0.2">
      <c r="E157" s="144"/>
    </row>
    <row r="158" spans="1:7" x14ac:dyDescent="0.2">
      <c r="E158" s="144"/>
    </row>
    <row r="159" spans="1:7" x14ac:dyDescent="0.2">
      <c r="E159" s="144"/>
    </row>
    <row r="160" spans="1:7" x14ac:dyDescent="0.2">
      <c r="E160" s="144"/>
    </row>
    <row r="161" spans="5:5" x14ac:dyDescent="0.2">
      <c r="E161" s="144"/>
    </row>
    <row r="162" spans="5:5" x14ac:dyDescent="0.2">
      <c r="E162" s="144"/>
    </row>
    <row r="163" spans="5:5" x14ac:dyDescent="0.2">
      <c r="E163" s="144"/>
    </row>
    <row r="164" spans="5:5" x14ac:dyDescent="0.2">
      <c r="E164" s="144"/>
    </row>
    <row r="165" spans="5:5" x14ac:dyDescent="0.2">
      <c r="E165" s="144"/>
    </row>
    <row r="166" spans="5:5" x14ac:dyDescent="0.2">
      <c r="E166" s="144"/>
    </row>
    <row r="167" spans="5:5" x14ac:dyDescent="0.2">
      <c r="E167" s="144"/>
    </row>
    <row r="168" spans="5:5" x14ac:dyDescent="0.2">
      <c r="E168" s="144"/>
    </row>
    <row r="169" spans="5:5" x14ac:dyDescent="0.2">
      <c r="E169" s="144"/>
    </row>
    <row r="170" spans="5:5" x14ac:dyDescent="0.2">
      <c r="E170" s="144"/>
    </row>
    <row r="171" spans="5:5" x14ac:dyDescent="0.2">
      <c r="E171" s="144"/>
    </row>
    <row r="172" spans="5:5" x14ac:dyDescent="0.2">
      <c r="E172" s="144"/>
    </row>
    <row r="173" spans="5:5" x14ac:dyDescent="0.2">
      <c r="E173" s="144"/>
    </row>
    <row r="174" spans="5:5" x14ac:dyDescent="0.2">
      <c r="E174" s="144"/>
    </row>
    <row r="175" spans="5:5" x14ac:dyDescent="0.2">
      <c r="E175" s="144"/>
    </row>
    <row r="176" spans="5:5" x14ac:dyDescent="0.2">
      <c r="E176" s="144"/>
    </row>
    <row r="177" spans="1:7" x14ac:dyDescent="0.2">
      <c r="E177" s="144"/>
    </row>
    <row r="178" spans="1:7" x14ac:dyDescent="0.2">
      <c r="E178" s="144"/>
    </row>
    <row r="179" spans="1:7" x14ac:dyDescent="0.2">
      <c r="E179" s="144"/>
    </row>
    <row r="180" spans="1:7" x14ac:dyDescent="0.2">
      <c r="E180" s="144"/>
    </row>
    <row r="181" spans="1:7" x14ac:dyDescent="0.2">
      <c r="A181" s="191"/>
      <c r="B181" s="191"/>
    </row>
    <row r="182" spans="1:7" x14ac:dyDescent="0.2">
      <c r="A182" s="190"/>
      <c r="B182" s="190"/>
      <c r="C182" s="193"/>
      <c r="D182" s="193"/>
      <c r="E182" s="194"/>
      <c r="F182" s="193"/>
      <c r="G182" s="195"/>
    </row>
    <row r="183" spans="1:7" x14ac:dyDescent="0.2">
      <c r="A183" s="196"/>
      <c r="B183" s="196"/>
      <c r="C183" s="190"/>
      <c r="D183" s="190"/>
      <c r="E183" s="197"/>
      <c r="F183" s="190"/>
      <c r="G183" s="190"/>
    </row>
    <row r="184" spans="1:7" x14ac:dyDescent="0.2">
      <c r="A184" s="190"/>
      <c r="B184" s="190"/>
      <c r="C184" s="190"/>
      <c r="D184" s="190"/>
      <c r="E184" s="197"/>
      <c r="F184" s="190"/>
      <c r="G184" s="190"/>
    </row>
    <row r="185" spans="1:7" x14ac:dyDescent="0.2">
      <c r="A185" s="190"/>
      <c r="B185" s="190"/>
      <c r="C185" s="190"/>
      <c r="D185" s="190"/>
      <c r="E185" s="197"/>
      <c r="F185" s="190"/>
      <c r="G185" s="190"/>
    </row>
    <row r="186" spans="1:7" x14ac:dyDescent="0.2">
      <c r="A186" s="190"/>
      <c r="B186" s="190"/>
      <c r="C186" s="190"/>
      <c r="D186" s="190"/>
      <c r="E186" s="197"/>
      <c r="F186" s="190"/>
      <c r="G186" s="190"/>
    </row>
    <row r="187" spans="1:7" x14ac:dyDescent="0.2">
      <c r="A187" s="190"/>
      <c r="B187" s="190"/>
      <c r="C187" s="190"/>
      <c r="D187" s="190"/>
      <c r="E187" s="197"/>
      <c r="F187" s="190"/>
      <c r="G187" s="190"/>
    </row>
    <row r="188" spans="1:7" x14ac:dyDescent="0.2">
      <c r="A188" s="190"/>
      <c r="B188" s="190"/>
      <c r="C188" s="190"/>
      <c r="D188" s="190"/>
      <c r="E188" s="197"/>
      <c r="F188" s="190"/>
      <c r="G188" s="190"/>
    </row>
    <row r="189" spans="1:7" x14ac:dyDescent="0.2">
      <c r="A189" s="190"/>
      <c r="B189" s="190"/>
      <c r="C189" s="190"/>
      <c r="D189" s="190"/>
      <c r="E189" s="197"/>
      <c r="F189" s="190"/>
      <c r="G189" s="190"/>
    </row>
    <row r="190" spans="1:7" x14ac:dyDescent="0.2">
      <c r="A190" s="190"/>
      <c r="B190" s="190"/>
      <c r="C190" s="190"/>
      <c r="D190" s="190"/>
      <c r="E190" s="197"/>
      <c r="F190" s="190"/>
      <c r="G190" s="190"/>
    </row>
    <row r="191" spans="1:7" x14ac:dyDescent="0.2">
      <c r="A191" s="190"/>
      <c r="B191" s="190"/>
      <c r="C191" s="190"/>
      <c r="D191" s="190"/>
      <c r="E191" s="197"/>
      <c r="F191" s="190"/>
      <c r="G191" s="190"/>
    </row>
    <row r="192" spans="1:7" x14ac:dyDescent="0.2">
      <c r="A192" s="190"/>
      <c r="B192" s="190"/>
      <c r="C192" s="190"/>
      <c r="D192" s="190"/>
      <c r="E192" s="197"/>
      <c r="F192" s="190"/>
      <c r="G192" s="190"/>
    </row>
    <row r="193" spans="1:7" x14ac:dyDescent="0.2">
      <c r="A193" s="190"/>
      <c r="B193" s="190"/>
      <c r="C193" s="190"/>
      <c r="D193" s="190"/>
      <c r="E193" s="197"/>
      <c r="F193" s="190"/>
      <c r="G193" s="190"/>
    </row>
    <row r="194" spans="1:7" x14ac:dyDescent="0.2">
      <c r="A194" s="190"/>
      <c r="B194" s="190"/>
      <c r="C194" s="190"/>
      <c r="D194" s="190"/>
      <c r="E194" s="197"/>
      <c r="F194" s="190"/>
      <c r="G194" s="190"/>
    </row>
    <row r="195" spans="1:7" x14ac:dyDescent="0.2">
      <c r="A195" s="190"/>
      <c r="B195" s="190"/>
      <c r="C195" s="190"/>
      <c r="D195" s="190"/>
      <c r="E195" s="197"/>
      <c r="F195" s="190"/>
      <c r="G195" s="190"/>
    </row>
  </sheetData>
  <mergeCells count="65">
    <mergeCell ref="C112:D112"/>
    <mergeCell ref="C106:D106"/>
    <mergeCell ref="C107:D107"/>
    <mergeCell ref="C108:D108"/>
    <mergeCell ref="C109:D109"/>
    <mergeCell ref="C110:D110"/>
    <mergeCell ref="C111:D111"/>
    <mergeCell ref="C105:D105"/>
    <mergeCell ref="C89:D89"/>
    <mergeCell ref="C94:D94"/>
    <mergeCell ref="C95:D95"/>
    <mergeCell ref="C96:D96"/>
    <mergeCell ref="C97:D97"/>
    <mergeCell ref="C99:D99"/>
    <mergeCell ref="C100:D100"/>
    <mergeCell ref="C101:D101"/>
    <mergeCell ref="C102:D102"/>
    <mergeCell ref="C103:D103"/>
    <mergeCell ref="C104:D104"/>
    <mergeCell ref="C86:D86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69:D69"/>
    <mergeCell ref="C71:D71"/>
    <mergeCell ref="C73:D73"/>
    <mergeCell ref="C45:D45"/>
    <mergeCell ref="C47:D47"/>
    <mergeCell ref="C48:D48"/>
    <mergeCell ref="C49:D49"/>
    <mergeCell ref="C50:D50"/>
    <mergeCell ref="C52:D52"/>
    <mergeCell ref="C53:D53"/>
    <mergeCell ref="C59:D59"/>
    <mergeCell ref="C63:D63"/>
    <mergeCell ref="C64:D64"/>
    <mergeCell ref="C66:D66"/>
    <mergeCell ref="C44:D44"/>
    <mergeCell ref="C25:D25"/>
    <mergeCell ref="C28:D28"/>
    <mergeCell ref="C31:D31"/>
    <mergeCell ref="C32:D32"/>
    <mergeCell ref="C33:D33"/>
    <mergeCell ref="C34:D34"/>
    <mergeCell ref="C35:D35"/>
    <mergeCell ref="C36:D36"/>
    <mergeCell ref="C37:D37"/>
    <mergeCell ref="C38:D38"/>
    <mergeCell ref="C40:D40"/>
    <mergeCell ref="C41:D41"/>
    <mergeCell ref="C43:D43"/>
    <mergeCell ref="C12:D12"/>
    <mergeCell ref="C14:D14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Břeský</dc:creator>
  <cp:lastModifiedBy>lea</cp:lastModifiedBy>
  <cp:lastPrinted>2016-04-20T11:02:40Z</cp:lastPrinted>
  <dcterms:created xsi:type="dcterms:W3CDTF">2016-04-20T11:01:59Z</dcterms:created>
  <dcterms:modified xsi:type="dcterms:W3CDTF">2016-05-24T16:57:35Z</dcterms:modified>
</cp:coreProperties>
</file>